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65" windowWidth="17715" windowHeight="12015" activeTab="3"/>
  </bookViews>
  <sheets>
    <sheet name="Ingresos X Seccion" sheetId="1" r:id="rId1"/>
    <sheet name="Ingresos totales" sheetId="2" r:id="rId2"/>
    <sheet name="Egresos X Seccion" sheetId="3" r:id="rId3"/>
    <sheet name="Egresos totales" sheetId="4" r:id="rId4"/>
  </sheets>
  <definedNames>
    <definedName name="_xlnm.Print_Area" localSheetId="0">'Ingresos X Seccion'!$A$2:$G$58</definedName>
  </definedNames>
  <calcPr calcId="145621"/>
</workbook>
</file>

<file path=xl/calcChain.xml><?xml version="1.0" encoding="utf-8"?>
<calcChain xmlns="http://schemas.openxmlformats.org/spreadsheetml/2006/main">
  <c r="G71" i="3" l="1"/>
  <c r="E53" i="3"/>
  <c r="F53" i="3"/>
  <c r="D53" i="3"/>
  <c r="H52" i="3"/>
  <c r="G52" i="3"/>
  <c r="E11" i="3"/>
  <c r="F11" i="3"/>
  <c r="D11" i="3"/>
  <c r="H10" i="3"/>
  <c r="G10" i="3"/>
  <c r="F21" i="1"/>
  <c r="F54" i="1" l="1"/>
  <c r="F4" i="1"/>
  <c r="F6" i="2"/>
  <c r="G7" i="2"/>
  <c r="F55" i="1" l="1"/>
  <c r="F41" i="1"/>
  <c r="F40" i="1"/>
  <c r="E57" i="1"/>
  <c r="F16" i="1"/>
  <c r="G20" i="1" l="1"/>
  <c r="G3" i="3" l="1"/>
  <c r="G27" i="1" l="1"/>
  <c r="F26" i="1"/>
  <c r="G43" i="3" l="1"/>
  <c r="G33" i="3"/>
  <c r="G13" i="3"/>
  <c r="G9" i="3"/>
  <c r="H6" i="3"/>
  <c r="G6" i="3"/>
  <c r="G7" i="3"/>
  <c r="H7" i="3"/>
  <c r="D13" i="4" l="1"/>
  <c r="E13" i="4"/>
  <c r="C13" i="4"/>
  <c r="G5" i="4"/>
  <c r="G6" i="4"/>
  <c r="G7" i="4"/>
  <c r="G9" i="4"/>
  <c r="G10" i="4"/>
  <c r="G11" i="4"/>
  <c r="G8" i="4"/>
  <c r="G12" i="4"/>
  <c r="G4" i="4"/>
  <c r="F5" i="4"/>
  <c r="F6" i="4"/>
  <c r="F7" i="4"/>
  <c r="F9" i="4"/>
  <c r="F10" i="4"/>
  <c r="F11" i="4"/>
  <c r="F8" i="4"/>
  <c r="F12" i="4"/>
  <c r="F4" i="4"/>
  <c r="G70" i="3"/>
  <c r="G64" i="3"/>
  <c r="G65" i="3"/>
  <c r="G66" i="3"/>
  <c r="G67" i="3"/>
  <c r="G63" i="3"/>
  <c r="G56" i="3"/>
  <c r="G57" i="3"/>
  <c r="G58" i="3"/>
  <c r="G59" i="3"/>
  <c r="G60" i="3"/>
  <c r="G55" i="3"/>
  <c r="G48" i="3"/>
  <c r="G49" i="3"/>
  <c r="G50" i="3"/>
  <c r="G51" i="3"/>
  <c r="G47" i="3"/>
  <c r="G40" i="3"/>
  <c r="G41" i="3"/>
  <c r="G42" i="3"/>
  <c r="G44" i="3"/>
  <c r="G39" i="3"/>
  <c r="G31" i="3"/>
  <c r="G32" i="3"/>
  <c r="G34" i="3"/>
  <c r="G35" i="3"/>
  <c r="G36" i="3"/>
  <c r="G30" i="3"/>
  <c r="G27" i="3"/>
  <c r="G28" i="3" s="1"/>
  <c r="G22" i="3"/>
  <c r="G23" i="3"/>
  <c r="G24" i="3"/>
  <c r="G21" i="3"/>
  <c r="G14" i="3"/>
  <c r="G15" i="3"/>
  <c r="G16" i="3"/>
  <c r="G17" i="3"/>
  <c r="G18" i="3"/>
  <c r="G4" i="3"/>
  <c r="G5" i="3"/>
  <c r="G8" i="3"/>
  <c r="E72" i="3"/>
  <c r="F72" i="3"/>
  <c r="D72" i="3"/>
  <c r="H64" i="3"/>
  <c r="H65" i="3"/>
  <c r="H66" i="3"/>
  <c r="H67" i="3"/>
  <c r="H63" i="3"/>
  <c r="E68" i="3"/>
  <c r="F68" i="3"/>
  <c r="D68" i="3"/>
  <c r="E61" i="3"/>
  <c r="F61" i="3"/>
  <c r="D61" i="3"/>
  <c r="H51" i="3"/>
  <c r="H50" i="3"/>
  <c r="H49" i="3"/>
  <c r="H48" i="3"/>
  <c r="H47" i="3"/>
  <c r="H56" i="3"/>
  <c r="H57" i="3"/>
  <c r="H58" i="3"/>
  <c r="H59" i="3"/>
  <c r="H60" i="3"/>
  <c r="H55" i="3"/>
  <c r="E45" i="3"/>
  <c r="F45" i="3"/>
  <c r="D45" i="3"/>
  <c r="H40" i="3"/>
  <c r="H41" i="3"/>
  <c r="H42" i="3"/>
  <c r="H43" i="3"/>
  <c r="H44" i="3"/>
  <c r="H36" i="3"/>
  <c r="H35" i="3"/>
  <c r="H34" i="3"/>
  <c r="H33" i="3"/>
  <c r="H32" i="3"/>
  <c r="H31" i="3"/>
  <c r="H30" i="3"/>
  <c r="H39" i="3"/>
  <c r="E37" i="3"/>
  <c r="F37" i="3"/>
  <c r="D37" i="3"/>
  <c r="H27" i="3"/>
  <c r="E28" i="3"/>
  <c r="F28" i="3"/>
  <c r="D28" i="3"/>
  <c r="H23" i="3"/>
  <c r="H21" i="3"/>
  <c r="E25" i="3"/>
  <c r="F25" i="3"/>
  <c r="D25" i="3"/>
  <c r="H14" i="3"/>
  <c r="H15" i="3"/>
  <c r="H16" i="3"/>
  <c r="H17" i="3"/>
  <c r="H18" i="3"/>
  <c r="H13" i="3"/>
  <c r="E19" i="3"/>
  <c r="F19" i="3"/>
  <c r="D19" i="3"/>
  <c r="H4" i="3"/>
  <c r="H5" i="3"/>
  <c r="H8" i="3"/>
  <c r="H3" i="3"/>
  <c r="G5" i="2"/>
  <c r="G8" i="2"/>
  <c r="G9" i="2"/>
  <c r="G10" i="2"/>
  <c r="G11" i="2"/>
  <c r="G12" i="2"/>
  <c r="G13" i="2"/>
  <c r="G14" i="2"/>
  <c r="G15" i="2"/>
  <c r="G16" i="2"/>
  <c r="G17" i="2"/>
  <c r="G4" i="2"/>
  <c r="F5" i="2"/>
  <c r="F7" i="2"/>
  <c r="F8" i="2"/>
  <c r="F9" i="2"/>
  <c r="F10" i="2"/>
  <c r="F11" i="2"/>
  <c r="F12" i="2"/>
  <c r="F13" i="2"/>
  <c r="F14" i="2"/>
  <c r="F15" i="2"/>
  <c r="F16" i="2"/>
  <c r="F17" i="2"/>
  <c r="F4" i="2"/>
  <c r="E18" i="2"/>
  <c r="D18" i="2"/>
  <c r="F56" i="1"/>
  <c r="F57" i="1" s="1"/>
  <c r="F51" i="1"/>
  <c r="F50" i="1"/>
  <c r="F45" i="1"/>
  <c r="F46" i="1"/>
  <c r="F47" i="1"/>
  <c r="F44" i="1"/>
  <c r="F37" i="1"/>
  <c r="F36" i="1"/>
  <c r="F27" i="1"/>
  <c r="F28" i="1"/>
  <c r="F29" i="1"/>
  <c r="F30" i="1"/>
  <c r="F31" i="1"/>
  <c r="F32" i="1"/>
  <c r="F33" i="1"/>
  <c r="F25" i="1"/>
  <c r="F22" i="1"/>
  <c r="F20" i="1"/>
  <c r="F17" i="1"/>
  <c r="F15" i="1"/>
  <c r="F5" i="1"/>
  <c r="F6" i="1"/>
  <c r="F7" i="1"/>
  <c r="F8" i="1"/>
  <c r="F9" i="1"/>
  <c r="F10" i="1"/>
  <c r="F11" i="1"/>
  <c r="F12" i="1"/>
  <c r="F3" i="1"/>
  <c r="D57" i="1"/>
  <c r="G51" i="1"/>
  <c r="G50" i="1"/>
  <c r="E52" i="1"/>
  <c r="D52" i="1"/>
  <c r="G45" i="1"/>
  <c r="G46" i="1"/>
  <c r="G47" i="1"/>
  <c r="G44" i="1"/>
  <c r="E48" i="1"/>
  <c r="D48" i="1"/>
  <c r="G41" i="1"/>
  <c r="G40" i="1"/>
  <c r="E42" i="1"/>
  <c r="D42" i="1"/>
  <c r="G37" i="1"/>
  <c r="G36" i="1"/>
  <c r="E38" i="1"/>
  <c r="D38" i="1"/>
  <c r="G28" i="1"/>
  <c r="G30" i="1"/>
  <c r="G31" i="1"/>
  <c r="G32" i="1"/>
  <c r="G33" i="1"/>
  <c r="G25" i="1"/>
  <c r="E34" i="1"/>
  <c r="D34" i="1"/>
  <c r="G22" i="1"/>
  <c r="E23" i="1"/>
  <c r="D23" i="1"/>
  <c r="G17" i="1"/>
  <c r="G15" i="1"/>
  <c r="G5" i="1"/>
  <c r="G6" i="1"/>
  <c r="G7" i="1"/>
  <c r="G8" i="1"/>
  <c r="G9" i="1"/>
  <c r="G10" i="1"/>
  <c r="G11" i="1"/>
  <c r="G12" i="1"/>
  <c r="G3" i="1"/>
  <c r="E18" i="1"/>
  <c r="D18" i="1"/>
  <c r="E13" i="1"/>
  <c r="D13" i="1"/>
  <c r="G53" i="3" l="1"/>
  <c r="G11" i="3"/>
  <c r="G18" i="2"/>
  <c r="G42" i="1"/>
  <c r="F52" i="1"/>
  <c r="G48" i="1"/>
  <c r="G38" i="1"/>
  <c r="F48" i="1"/>
  <c r="G23" i="1"/>
  <c r="G18" i="1"/>
  <c r="G13" i="1"/>
  <c r="F13" i="1"/>
  <c r="F18" i="2"/>
  <c r="F38" i="1"/>
  <c r="F23" i="1"/>
  <c r="F18" i="1"/>
  <c r="G19" i="3"/>
  <c r="G37" i="3"/>
  <c r="G45" i="3"/>
  <c r="G25" i="3"/>
  <c r="F13" i="4"/>
  <c r="G13" i="4"/>
  <c r="G72" i="3"/>
  <c r="G68" i="3"/>
  <c r="H28" i="3"/>
  <c r="H68" i="3"/>
  <c r="H37" i="3"/>
  <c r="G61" i="3"/>
  <c r="H61" i="3"/>
  <c r="H53" i="3"/>
  <c r="H45" i="3"/>
  <c r="H25" i="3"/>
  <c r="H19" i="3"/>
  <c r="H11" i="3"/>
  <c r="E73" i="3"/>
  <c r="F73" i="3"/>
  <c r="D73" i="3"/>
  <c r="G52" i="1"/>
  <c r="F42" i="1"/>
  <c r="F34" i="1"/>
  <c r="G34" i="1"/>
  <c r="D58" i="1"/>
  <c r="E58" i="1"/>
  <c r="H73" i="3" l="1"/>
  <c r="G73" i="3"/>
  <c r="F58" i="1"/>
  <c r="G58" i="1"/>
</calcChain>
</file>

<file path=xl/sharedStrings.xml><?xml version="1.0" encoding="utf-8"?>
<sst xmlns="http://schemas.openxmlformats.org/spreadsheetml/2006/main" count="189" uniqueCount="53">
  <si>
    <t>SECCIÓN</t>
  </si>
  <si>
    <t>DESCRIPCIÓN</t>
  </si>
  <si>
    <t>PRESUPUESTO</t>
  </si>
  <si>
    <t>INGRESADO DEL PERIODO</t>
  </si>
  <si>
    <t>POR INGRESAR</t>
  </si>
  <si>
    <t>FONDOS CORRIENTES</t>
  </si>
  <si>
    <t>OTROS INGRESOS TRIBUTARIOS</t>
  </si>
  <si>
    <t>VENTA DE BIENES Y SERVICIOS</t>
  </si>
  <si>
    <t>INGRESOS A LA PROPIEDAD</t>
  </si>
  <si>
    <t>DERECHOS  Y TASAS ADMINISTRATIVAS</t>
  </si>
  <si>
    <t>MULTAS Y REMATES</t>
  </si>
  <si>
    <t>OTROS INGRESOS NO TRIBUTARIOS</t>
  </si>
  <si>
    <t>TRANSFERENCIAS CORRIENTES DEL GOBIERNO</t>
  </si>
  <si>
    <t>INGRESOS DE FINANCIAMIENTO</t>
  </si>
  <si>
    <t>TOTAL</t>
  </si>
  <si>
    <t>EMPRESAS AUXILIARES</t>
  </si>
  <si>
    <t>FONDO DE PRÉSTAMOS</t>
  </si>
  <si>
    <t>INGRESOS DE CAPITAL</t>
  </si>
  <si>
    <t>FONDOS RESTRINGIDOS</t>
  </si>
  <si>
    <t>IMPUESTOS SOBRE BIENES Y SERVICIOS</t>
  </si>
  <si>
    <t>TRANSF.CORRIENTES SECTOR EXTERNO</t>
  </si>
  <si>
    <t>TRANSF.CORRIENTES SECTOR PRIVADO</t>
  </si>
  <si>
    <t>CURSOS ESPECIALES</t>
  </si>
  <si>
    <t>PROG. POSGRADO FINANCIAMIENTO COMPLEM.</t>
  </si>
  <si>
    <t>FONDOS INTRAPROYECTOS</t>
  </si>
  <si>
    <t>FONDOS DEL SISTEMA (CONARE)</t>
  </si>
  <si>
    <t>PLAN DE MEJORAMIENTO INSTITUCIONAL</t>
  </si>
  <si>
    <t>TOTAL GENERAL</t>
  </si>
  <si>
    <t>CUENTA DE INGRESO</t>
  </si>
  <si>
    <t>TOTAL POR INGRESAR</t>
  </si>
  <si>
    <t>% DE EJECUCIÓN</t>
  </si>
  <si>
    <t>SECCION</t>
  </si>
  <si>
    <t>GIRADO PERIODO</t>
  </si>
  <si>
    <t>COMPROMISOS</t>
  </si>
  <si>
    <t>DISPONIBLE</t>
  </si>
  <si>
    <t>% EJECUCIÓN</t>
  </si>
  <si>
    <t>REMUNERACIONES</t>
  </si>
  <si>
    <t>SERVICIOS</t>
  </si>
  <si>
    <t>MATERIALES Y SUMINISTROS</t>
  </si>
  <si>
    <t>INTERESES Y COMISIONES</t>
  </si>
  <si>
    <t>BIENES DURADEROS</t>
  </si>
  <si>
    <t>TRANSFERENCIAS CORRIENTES</t>
  </si>
  <si>
    <t>AMORTIZACION</t>
  </si>
  <si>
    <t>SUMAS SIN ASIGNACION PRESUPUESTARIAS</t>
  </si>
  <si>
    <t>PLANTA FISICA</t>
  </si>
  <si>
    <t>ACTIVOS FINANCIEROS</t>
  </si>
  <si>
    <t>DERECHOS Y TASAS ADMINISTRATIVAS</t>
  </si>
  <si>
    <t>TRANSF. CORRIENTES SECTOR EXTERNO</t>
  </si>
  <si>
    <t>TRANSF. CORRIENTES SECTOR PRIVADO</t>
  </si>
  <si>
    <t>INSTIT. DESCENTRALIZADAS NO EMPRESARIALES</t>
  </si>
  <si>
    <t>INSTIT DESCENTRALIZADAS NO EMPRESARIALES</t>
  </si>
  <si>
    <t>INDEMNIZACIONES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</si>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</sst>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6" applyNumberFormat="0" applyAlignment="0" applyProtection="0"/>
    <xf numFmtId="0" fontId="14" fillId="7" borderId="7" applyNumberFormat="0" applyAlignment="0" applyProtection="0"/>
    <xf numFmtId="0" fontId="15" fillId="7" borderId="6" applyNumberFormat="0" applyAlignment="0" applyProtection="0"/>
    <xf numFmtId="0" fontId="16" fillId="0" borderId="8" applyNumberFormat="0" applyFill="0" applyAlignment="0" applyProtection="0"/>
    <xf numFmtId="0" fontId="17" fillId="8" borderId="9" applyNumberFormat="0" applyAlignment="0" applyProtection="0"/>
    <xf numFmtId="0" fontId="18" fillId="0" borderId="0" applyNumberFormat="0" applyFill="0" applyBorder="0" applyAlignment="0" applyProtection="0"/>
    <xf numFmtId="0" fontId="5" fillId="9" borderId="10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1" fillId="33" borderId="0" applyNumberFormat="0" applyBorder="0" applyAlignment="0" applyProtection="0"/>
  </cellStyleXfs>
  <cellXfs count="38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10" fontId="2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4" fontId="3" fillId="0" borderId="2" xfId="0" applyNumberFormat="1" applyFont="1" applyBorder="1"/>
    <xf numFmtId="10" fontId="3" fillId="0" borderId="2" xfId="0" applyNumberFormat="1" applyFont="1" applyBorder="1"/>
    <xf numFmtId="0" fontId="3" fillId="2" borderId="1" xfId="0" applyFont="1" applyFill="1" applyBorder="1"/>
    <xf numFmtId="4" fontId="3" fillId="2" borderId="1" xfId="0" applyNumberFormat="1" applyFont="1" applyFill="1" applyBorder="1"/>
    <xf numFmtId="10" fontId="3" fillId="2" borderId="1" xfId="0" applyNumberFormat="1" applyFont="1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center"/>
    </xf>
    <xf numFmtId="10" fontId="1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1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10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3"/>
  <sheetViews>
    <sheetView workbookViewId="0">
      <selection activeCell="J34" sqref="J34:J35"/>
    </sheetView>
  </sheetViews>
  <sheetFormatPr baseColWidth="10" defaultRowHeight="11.25" x14ac:dyDescent="0.2"/>
  <cols>
    <col min="1" max="1" width="2.7109375" style="4" customWidth="1"/>
    <col min="2" max="2" width="34.5703125" style="3" customWidth="1"/>
    <col min="3" max="3" width="35.5703125" style="3" customWidth="1"/>
    <col min="4" max="6" width="14.7109375" style="3" bestFit="1" customWidth="1"/>
    <col min="7" max="7" width="8.85546875" style="3" bestFit="1" customWidth="1"/>
    <col min="8" max="8" width="5.28515625" style="3" customWidth="1"/>
    <col min="9" max="16384" width="11.42578125" style="3"/>
  </cols>
  <sheetData>
    <row r="2" spans="1:7" ht="22.5" x14ac:dyDescent="0.2">
      <c r="A2" s="35" t="s">
        <v>0</v>
      </c>
      <c r="B2" s="35"/>
      <c r="C2" s="1" t="s">
        <v>1</v>
      </c>
      <c r="D2" s="1" t="s">
        <v>2</v>
      </c>
      <c r="E2" s="2" t="s">
        <v>3</v>
      </c>
      <c r="F2" s="29" t="s">
        <v>4</v>
      </c>
      <c r="G2" s="2" t="s">
        <v>30</v>
      </c>
    </row>
    <row r="3" spans="1:7" x14ac:dyDescent="0.2">
      <c r="A3" s="4">
        <v>1</v>
      </c>
      <c r="B3" s="3" t="s">
        <v>5</v>
      </c>
      <c r="C3" s="3" t="s">
        <v>6</v>
      </c>
      <c r="D3" s="5">
        <v>110600000</v>
      </c>
      <c r="E3" s="5">
        <v>17607012.030000001</v>
      </c>
      <c r="F3" s="5">
        <f>D3-E3</f>
        <v>92992987.969999999</v>
      </c>
      <c r="G3" s="6">
        <f>E3/D3</f>
        <v>0.15919540714285715</v>
      </c>
    </row>
    <row r="4" spans="1:7" x14ac:dyDescent="0.2">
      <c r="C4" s="3" t="s">
        <v>51</v>
      </c>
      <c r="D4" s="5">
        <v>0</v>
      </c>
      <c r="E4" s="5">
        <v>0</v>
      </c>
      <c r="F4" s="5">
        <f>D4-E4</f>
        <v>0</v>
      </c>
      <c r="G4" s="32" t="s">
        <v>52</v>
      </c>
    </row>
    <row r="5" spans="1:7" x14ac:dyDescent="0.2">
      <c r="C5" s="3" t="s">
        <v>7</v>
      </c>
      <c r="D5" s="5">
        <v>1073429744.33</v>
      </c>
      <c r="E5" s="5">
        <v>75774569.75</v>
      </c>
      <c r="F5" s="5">
        <f>D5-E5</f>
        <v>997655174.58000004</v>
      </c>
      <c r="G5" s="6">
        <f>E5/D5</f>
        <v>7.0591084465705792E-2</v>
      </c>
    </row>
    <row r="6" spans="1:7" x14ac:dyDescent="0.2">
      <c r="C6" s="3" t="s">
        <v>8</v>
      </c>
      <c r="D6" s="5">
        <v>3214000000</v>
      </c>
      <c r="E6" s="5">
        <v>1326775559.6900001</v>
      </c>
      <c r="F6" s="5">
        <f>D6-E6</f>
        <v>1887224440.3099999</v>
      </c>
      <c r="G6" s="6">
        <f>E6/D6</f>
        <v>0.41281131290914752</v>
      </c>
    </row>
    <row r="7" spans="1:7" x14ac:dyDescent="0.2">
      <c r="C7" s="3" t="s">
        <v>9</v>
      </c>
      <c r="D7" s="5">
        <v>5094896925</v>
      </c>
      <c r="E7" s="5">
        <v>720645929</v>
      </c>
      <c r="F7" s="5">
        <f>D7-E7</f>
        <v>4374250996</v>
      </c>
      <c r="G7" s="6">
        <f>E7/D7</f>
        <v>0.14144465326940839</v>
      </c>
    </row>
    <row r="8" spans="1:7" x14ac:dyDescent="0.2">
      <c r="C8" s="3" t="s">
        <v>10</v>
      </c>
      <c r="D8" s="5">
        <v>426000000</v>
      </c>
      <c r="E8" s="5">
        <v>76505590</v>
      </c>
      <c r="F8" s="5">
        <f>D8-E8</f>
        <v>349494410</v>
      </c>
      <c r="G8" s="6">
        <f>E8/D8</f>
        <v>0.17959058685446008</v>
      </c>
    </row>
    <row r="9" spans="1:7" x14ac:dyDescent="0.2">
      <c r="C9" s="3" t="s">
        <v>11</v>
      </c>
      <c r="D9" s="5">
        <v>387000000</v>
      </c>
      <c r="E9" s="5">
        <v>274136748.62</v>
      </c>
      <c r="F9" s="5">
        <f t="shared" ref="F9:F12" si="0">D9-E9</f>
        <v>112863251.38</v>
      </c>
      <c r="G9" s="6">
        <f t="shared" ref="G9:G13" si="1">E9/D9</f>
        <v>0.70836369152454781</v>
      </c>
    </row>
    <row r="10" spans="1:7" x14ac:dyDescent="0.2">
      <c r="C10" s="3" t="s">
        <v>12</v>
      </c>
      <c r="D10" s="5">
        <v>260468713330.67001</v>
      </c>
      <c r="E10" s="5">
        <v>81250405007.059998</v>
      </c>
      <c r="F10" s="5">
        <f t="shared" si="0"/>
        <v>179218308323.61002</v>
      </c>
      <c r="G10" s="6">
        <f t="shared" si="1"/>
        <v>0.31193921130907976</v>
      </c>
    </row>
    <row r="11" spans="1:7" x14ac:dyDescent="0.2">
      <c r="C11" s="3" t="s">
        <v>50</v>
      </c>
      <c r="D11" s="5">
        <v>74800000</v>
      </c>
      <c r="E11" s="5">
        <v>74800000</v>
      </c>
      <c r="F11" s="5">
        <f t="shared" si="0"/>
        <v>0</v>
      </c>
      <c r="G11" s="6">
        <f t="shared" si="1"/>
        <v>1</v>
      </c>
    </row>
    <row r="12" spans="1:7" x14ac:dyDescent="0.2">
      <c r="C12" s="3" t="s">
        <v>13</v>
      </c>
      <c r="D12" s="5">
        <v>27614765935</v>
      </c>
      <c r="E12" s="5">
        <v>47933667346.389999</v>
      </c>
      <c r="F12" s="5">
        <f t="shared" si="0"/>
        <v>-20318901411.389999</v>
      </c>
      <c r="G12" s="6">
        <f t="shared" si="1"/>
        <v>1.7357984296957973</v>
      </c>
    </row>
    <row r="13" spans="1:7" s="8" customFormat="1" x14ac:dyDescent="0.2">
      <c r="A13" s="7"/>
      <c r="C13" s="8" t="s">
        <v>14</v>
      </c>
      <c r="D13" s="9">
        <f>SUM(D3:D12)</f>
        <v>298464205935</v>
      </c>
      <c r="E13" s="9">
        <f>SUM(E3:E12)</f>
        <v>131750317762.53999</v>
      </c>
      <c r="F13" s="9">
        <f>SUM(F3:F12)</f>
        <v>166713888172.46002</v>
      </c>
      <c r="G13" s="10">
        <f t="shared" si="1"/>
        <v>0.44142753182012312</v>
      </c>
    </row>
    <row r="15" spans="1:7" x14ac:dyDescent="0.2">
      <c r="A15" s="4">
        <v>2</v>
      </c>
      <c r="B15" s="3" t="s">
        <v>15</v>
      </c>
      <c r="C15" s="3" t="s">
        <v>7</v>
      </c>
      <c r="D15" s="5">
        <v>2600000000</v>
      </c>
      <c r="E15" s="5">
        <v>467815319.22000003</v>
      </c>
      <c r="F15" s="5">
        <f>D15-E15</f>
        <v>2132184680.78</v>
      </c>
      <c r="G15" s="6">
        <f>E15/D15</f>
        <v>0.17992896893076923</v>
      </c>
    </row>
    <row r="16" spans="1:7" x14ac:dyDescent="0.2">
      <c r="C16" s="3" t="s">
        <v>8</v>
      </c>
      <c r="D16" s="5">
        <v>0</v>
      </c>
      <c r="E16" s="5">
        <v>0</v>
      </c>
      <c r="F16" s="5">
        <f t="shared" ref="F16" si="2">D16+-E16</f>
        <v>0</v>
      </c>
      <c r="G16" s="32" t="s">
        <v>52</v>
      </c>
    </row>
    <row r="17" spans="1:7" x14ac:dyDescent="0.2">
      <c r="C17" s="3" t="s">
        <v>13</v>
      </c>
      <c r="D17" s="5">
        <v>2900000000</v>
      </c>
      <c r="E17" s="5">
        <v>3472544735.0900002</v>
      </c>
      <c r="F17" s="5">
        <f>D17-E17</f>
        <v>-572544735.09000015</v>
      </c>
      <c r="G17" s="6">
        <f t="shared" ref="G17:G18" si="3">E17/D17</f>
        <v>1.1974292189965519</v>
      </c>
    </row>
    <row r="18" spans="1:7" s="8" customFormat="1" x14ac:dyDescent="0.2">
      <c r="A18" s="7"/>
      <c r="C18" s="8" t="s">
        <v>14</v>
      </c>
      <c r="D18" s="9">
        <f>SUM(D15:D17)</f>
        <v>5500000000</v>
      </c>
      <c r="E18" s="9">
        <f t="shared" ref="E18:F18" si="4">SUM(E15:E17)</f>
        <v>3940360054.3100004</v>
      </c>
      <c r="F18" s="9">
        <f t="shared" si="4"/>
        <v>1559639945.6899998</v>
      </c>
      <c r="G18" s="10">
        <f t="shared" si="3"/>
        <v>0.71642910078363642</v>
      </c>
    </row>
    <row r="20" spans="1:7" x14ac:dyDescent="0.2">
      <c r="A20" s="4">
        <v>4</v>
      </c>
      <c r="B20" s="3" t="s">
        <v>16</v>
      </c>
      <c r="C20" s="3" t="s">
        <v>8</v>
      </c>
      <c r="D20" s="5">
        <v>10000000</v>
      </c>
      <c r="E20" s="5">
        <v>2433562.91</v>
      </c>
      <c r="F20" s="5">
        <f>D20-E20</f>
        <v>7566437.0899999999</v>
      </c>
      <c r="G20" s="6">
        <f>E20/D20</f>
        <v>0.243356291</v>
      </c>
    </row>
    <row r="21" spans="1:7" x14ac:dyDescent="0.2">
      <c r="C21" s="3" t="s">
        <v>11</v>
      </c>
      <c r="D21" s="5">
        <v>0</v>
      </c>
      <c r="E21" s="5">
        <v>34583.35</v>
      </c>
      <c r="F21" s="5">
        <f t="shared" ref="F21" si="5">D21-E21</f>
        <v>-34583.35</v>
      </c>
      <c r="G21" s="32" t="s">
        <v>52</v>
      </c>
    </row>
    <row r="22" spans="1:7" x14ac:dyDescent="0.2">
      <c r="C22" s="3" t="s">
        <v>17</v>
      </c>
      <c r="D22" s="5">
        <v>218100000</v>
      </c>
      <c r="E22" s="5">
        <v>34245045.68</v>
      </c>
      <c r="F22" s="5">
        <f>D22-E22</f>
        <v>183854954.31999999</v>
      </c>
      <c r="G22" s="6">
        <f t="shared" ref="G22:G23" si="6">E22/D22</f>
        <v>0.15701534011921137</v>
      </c>
    </row>
    <row r="23" spans="1:7" s="8" customFormat="1" x14ac:dyDescent="0.2">
      <c r="A23" s="7"/>
      <c r="C23" s="8" t="s">
        <v>14</v>
      </c>
      <c r="D23" s="9">
        <f>SUM(D20:D22)</f>
        <v>228100000</v>
      </c>
      <c r="E23" s="9">
        <f t="shared" ref="E23:F23" si="7">SUM(E20:E22)</f>
        <v>36713191.939999998</v>
      </c>
      <c r="F23" s="9">
        <f t="shared" si="7"/>
        <v>191386808.06</v>
      </c>
      <c r="G23" s="10">
        <f t="shared" si="6"/>
        <v>0.1609521786058746</v>
      </c>
    </row>
    <row r="25" spans="1:7" x14ac:dyDescent="0.2">
      <c r="A25" s="4">
        <v>5</v>
      </c>
      <c r="B25" s="3" t="s">
        <v>18</v>
      </c>
      <c r="C25" s="3" t="s">
        <v>19</v>
      </c>
      <c r="D25" s="5">
        <v>426000000</v>
      </c>
      <c r="E25" s="5">
        <v>168285898.09</v>
      </c>
      <c r="F25" s="5">
        <f>D25+-E25</f>
        <v>257714101.91</v>
      </c>
      <c r="G25" s="6">
        <f>E25/D25</f>
        <v>0.39503731946009391</v>
      </c>
    </row>
    <row r="26" spans="1:7" x14ac:dyDescent="0.2">
      <c r="C26" s="3" t="s">
        <v>7</v>
      </c>
      <c r="D26" s="5">
        <v>0</v>
      </c>
      <c r="E26" s="5">
        <v>13209532.51</v>
      </c>
      <c r="F26" s="5">
        <f>D26-E26</f>
        <v>-13209532.51</v>
      </c>
      <c r="G26" s="6"/>
    </row>
    <row r="27" spans="1:7" x14ac:dyDescent="0.2">
      <c r="C27" s="3" t="s">
        <v>8</v>
      </c>
      <c r="D27" s="5">
        <v>68000000</v>
      </c>
      <c r="E27" s="5">
        <v>1100330.54</v>
      </c>
      <c r="F27" s="5">
        <f t="shared" ref="F27:F33" si="8">D27+-E27</f>
        <v>66899669.460000001</v>
      </c>
      <c r="G27" s="6">
        <f t="shared" ref="G27" si="9">E27/D27</f>
        <v>1.6181331470588235E-2</v>
      </c>
    </row>
    <row r="28" spans="1:7" x14ac:dyDescent="0.2">
      <c r="C28" s="3" t="s">
        <v>9</v>
      </c>
      <c r="D28" s="5">
        <v>55000000</v>
      </c>
      <c r="E28" s="5">
        <v>8938820</v>
      </c>
      <c r="F28" s="5">
        <f t="shared" si="8"/>
        <v>46061180</v>
      </c>
      <c r="G28" s="6">
        <f t="shared" ref="G28:G34" si="10">E28/D28</f>
        <v>0.162524</v>
      </c>
    </row>
    <row r="29" spans="1:7" x14ac:dyDescent="0.2">
      <c r="C29" s="3" t="s">
        <v>11</v>
      </c>
      <c r="D29" s="5">
        <v>6000000</v>
      </c>
      <c r="E29" s="5">
        <v>0</v>
      </c>
      <c r="F29" s="5">
        <f t="shared" si="8"/>
        <v>6000000</v>
      </c>
      <c r="G29" s="6">
        <v>0</v>
      </c>
    </row>
    <row r="30" spans="1:7" x14ac:dyDescent="0.2">
      <c r="C30" s="3" t="s">
        <v>12</v>
      </c>
      <c r="D30" s="5">
        <v>5479861429.9300003</v>
      </c>
      <c r="E30" s="5">
        <v>922646071.74000001</v>
      </c>
      <c r="F30" s="5">
        <f t="shared" si="8"/>
        <v>4557215358.1900005</v>
      </c>
      <c r="G30" s="6">
        <f t="shared" si="10"/>
        <v>0.16837032898326151</v>
      </c>
    </row>
    <row r="31" spans="1:7" x14ac:dyDescent="0.2">
      <c r="C31" s="3" t="s">
        <v>20</v>
      </c>
      <c r="D31" s="5">
        <v>100000000</v>
      </c>
      <c r="E31" s="5">
        <v>15980334.130000001</v>
      </c>
      <c r="F31" s="5">
        <f t="shared" si="8"/>
        <v>84019665.870000005</v>
      </c>
      <c r="G31" s="6">
        <f t="shared" si="10"/>
        <v>0.15980334130000001</v>
      </c>
    </row>
    <row r="32" spans="1:7" x14ac:dyDescent="0.2">
      <c r="C32" s="3" t="s">
        <v>21</v>
      </c>
      <c r="D32" s="5">
        <v>371000000</v>
      </c>
      <c r="E32" s="5">
        <v>118540042.88</v>
      </c>
      <c r="F32" s="5">
        <f t="shared" si="8"/>
        <v>252459957.12</v>
      </c>
      <c r="G32" s="6">
        <f t="shared" si="10"/>
        <v>0.3195149403773585</v>
      </c>
    </row>
    <row r="33" spans="1:7" x14ac:dyDescent="0.2">
      <c r="C33" s="3" t="s">
        <v>13</v>
      </c>
      <c r="D33" s="5">
        <v>6500000000</v>
      </c>
      <c r="E33" s="5">
        <v>8746946695.6100006</v>
      </c>
      <c r="F33" s="5">
        <f t="shared" si="8"/>
        <v>-2246946695.6100006</v>
      </c>
      <c r="G33" s="6">
        <f t="shared" si="10"/>
        <v>1.3456841070169232</v>
      </c>
    </row>
    <row r="34" spans="1:7" s="8" customFormat="1" x14ac:dyDescent="0.2">
      <c r="A34" s="7"/>
      <c r="C34" s="8" t="s">
        <v>14</v>
      </c>
      <c r="D34" s="9">
        <f>SUM(D25:D33)</f>
        <v>13005861429.93</v>
      </c>
      <c r="E34" s="9">
        <f>SUM(E25:E33)</f>
        <v>9995647725.5</v>
      </c>
      <c r="F34" s="9">
        <f>SUM(F25:F33)</f>
        <v>3010213704.4299994</v>
      </c>
      <c r="G34" s="10">
        <f t="shared" si="10"/>
        <v>0.76854945590126889</v>
      </c>
    </row>
    <row r="36" spans="1:7" x14ac:dyDescent="0.2">
      <c r="A36" s="4">
        <v>6</v>
      </c>
      <c r="B36" s="3" t="s">
        <v>22</v>
      </c>
      <c r="C36" s="3" t="s">
        <v>9</v>
      </c>
      <c r="D36" s="5">
        <v>450000000</v>
      </c>
      <c r="E36" s="5">
        <v>164093324.30000001</v>
      </c>
      <c r="F36" s="5">
        <f>D36-E36</f>
        <v>285906675.69999999</v>
      </c>
      <c r="G36" s="6">
        <f>E36/D36</f>
        <v>0.36465183177777782</v>
      </c>
    </row>
    <row r="37" spans="1:7" x14ac:dyDescent="0.2">
      <c r="C37" s="3" t="s">
        <v>13</v>
      </c>
      <c r="D37" s="5">
        <v>400000000</v>
      </c>
      <c r="E37" s="5">
        <v>472709044.63999999</v>
      </c>
      <c r="F37" s="5">
        <f>D37-E37</f>
        <v>-72709044.639999986</v>
      </c>
      <c r="G37" s="6">
        <f t="shared" ref="G37:G38" si="11">E37/D37</f>
        <v>1.1817726116</v>
      </c>
    </row>
    <row r="38" spans="1:7" s="8" customFormat="1" x14ac:dyDescent="0.2">
      <c r="A38" s="7"/>
      <c r="C38" s="8" t="s">
        <v>14</v>
      </c>
      <c r="D38" s="9">
        <f>SUM(D36:D37)</f>
        <v>850000000</v>
      </c>
      <c r="E38" s="9">
        <f t="shared" ref="E38:F38" si="12">SUM(E36:E37)</f>
        <v>636802368.94000006</v>
      </c>
      <c r="F38" s="9">
        <f t="shared" si="12"/>
        <v>213197631.06</v>
      </c>
      <c r="G38" s="10">
        <f t="shared" si="11"/>
        <v>0.74917925757647064</v>
      </c>
    </row>
    <row r="40" spans="1:7" x14ac:dyDescent="0.2">
      <c r="A40" s="4">
        <v>7</v>
      </c>
      <c r="B40" s="3" t="s">
        <v>23</v>
      </c>
      <c r="C40" s="3" t="s">
        <v>9</v>
      </c>
      <c r="D40" s="5">
        <v>2250000000</v>
      </c>
      <c r="E40" s="5">
        <v>386056888.94999999</v>
      </c>
      <c r="F40" s="5">
        <f>D40-E40</f>
        <v>1863943111.05</v>
      </c>
      <c r="G40" s="6">
        <f>E40/D40</f>
        <v>0.17158083953333333</v>
      </c>
    </row>
    <row r="41" spans="1:7" x14ac:dyDescent="0.2">
      <c r="C41" s="3" t="s">
        <v>13</v>
      </c>
      <c r="D41" s="5">
        <v>400000000</v>
      </c>
      <c r="E41" s="5">
        <v>406284496.72000003</v>
      </c>
      <c r="F41" s="5">
        <f>D41-E41</f>
        <v>-6284496.7200000286</v>
      </c>
      <c r="G41" s="6">
        <f t="shared" ref="G41:G42" si="13">E41/D41</f>
        <v>1.0157112418000001</v>
      </c>
    </row>
    <row r="42" spans="1:7" s="8" customFormat="1" x14ac:dyDescent="0.2">
      <c r="A42" s="7"/>
      <c r="C42" s="8" t="s">
        <v>14</v>
      </c>
      <c r="D42" s="9">
        <f>SUM(D40:D41)</f>
        <v>2650000000</v>
      </c>
      <c r="E42" s="9">
        <f t="shared" ref="E42:F42" si="14">SUM(E40:E41)</f>
        <v>792341385.67000008</v>
      </c>
      <c r="F42" s="9">
        <f t="shared" si="14"/>
        <v>1857658614.3299999</v>
      </c>
      <c r="G42" s="10">
        <f t="shared" si="13"/>
        <v>0.29899674930943398</v>
      </c>
    </row>
    <row r="44" spans="1:7" x14ac:dyDescent="0.2">
      <c r="A44" s="4">
        <v>8</v>
      </c>
      <c r="B44" s="3" t="s">
        <v>24</v>
      </c>
      <c r="C44" s="3" t="s">
        <v>7</v>
      </c>
      <c r="D44" s="5">
        <v>1000000000</v>
      </c>
      <c r="E44" s="5">
        <v>469622.75</v>
      </c>
      <c r="F44" s="5">
        <f>D44-E44</f>
        <v>999530377.25</v>
      </c>
      <c r="G44" s="6">
        <f>E44/D44</f>
        <v>4.6962274999999998E-4</v>
      </c>
    </row>
    <row r="45" spans="1:7" x14ac:dyDescent="0.2">
      <c r="C45" s="3" t="s">
        <v>8</v>
      </c>
      <c r="D45" s="5">
        <v>100000000</v>
      </c>
      <c r="E45" s="5">
        <v>0</v>
      </c>
      <c r="F45" s="5">
        <f t="shared" ref="F45:F47" si="15">D45-E45</f>
        <v>100000000</v>
      </c>
      <c r="G45" s="6">
        <f t="shared" ref="G45:G48" si="16">E45/D45</f>
        <v>0</v>
      </c>
    </row>
    <row r="46" spans="1:7" x14ac:dyDescent="0.2">
      <c r="C46" s="3" t="s">
        <v>21</v>
      </c>
      <c r="D46" s="5">
        <v>800000000</v>
      </c>
      <c r="E46" s="5">
        <v>0</v>
      </c>
      <c r="F46" s="5">
        <f t="shared" si="15"/>
        <v>800000000</v>
      </c>
      <c r="G46" s="6">
        <f t="shared" si="16"/>
        <v>0</v>
      </c>
    </row>
    <row r="47" spans="1:7" x14ac:dyDescent="0.2">
      <c r="C47" s="3" t="s">
        <v>13</v>
      </c>
      <c r="D47" s="5">
        <v>5849500000</v>
      </c>
      <c r="E47" s="5">
        <v>7140219730.21</v>
      </c>
      <c r="F47" s="5">
        <f t="shared" si="15"/>
        <v>-1290719730.21</v>
      </c>
      <c r="G47" s="6">
        <f t="shared" si="16"/>
        <v>1.2206547106949313</v>
      </c>
    </row>
    <row r="48" spans="1:7" s="8" customFormat="1" x14ac:dyDescent="0.2">
      <c r="A48" s="7"/>
      <c r="C48" s="8" t="s">
        <v>14</v>
      </c>
      <c r="D48" s="9">
        <f>SUM(D44:D47)</f>
        <v>7749500000</v>
      </c>
      <c r="E48" s="9">
        <f t="shared" ref="E48:F48" si="17">SUM(E44:E47)</f>
        <v>7140689352.96</v>
      </c>
      <c r="F48" s="9">
        <f t="shared" si="17"/>
        <v>608810647.03999996</v>
      </c>
      <c r="G48" s="10">
        <f t="shared" si="16"/>
        <v>0.92143871900896834</v>
      </c>
    </row>
    <row r="50" spans="1:7" x14ac:dyDescent="0.2">
      <c r="A50" s="4">
        <v>9</v>
      </c>
      <c r="B50" s="3" t="s">
        <v>25</v>
      </c>
      <c r="C50" s="3" t="s">
        <v>12</v>
      </c>
      <c r="D50" s="5">
        <v>1499976635.0699999</v>
      </c>
      <c r="E50" s="5">
        <v>0</v>
      </c>
      <c r="F50" s="5">
        <f>D50-E50</f>
        <v>1499976635.0699999</v>
      </c>
      <c r="G50" s="6">
        <f>E50/D50</f>
        <v>0</v>
      </c>
    </row>
    <row r="51" spans="1:7" x14ac:dyDescent="0.2">
      <c r="C51" s="3" t="s">
        <v>13</v>
      </c>
      <c r="D51" s="5">
        <v>2595000000</v>
      </c>
      <c r="E51" s="5">
        <v>5023640812.3699999</v>
      </c>
      <c r="F51" s="5">
        <f>D51-E51</f>
        <v>-2428640812.3699999</v>
      </c>
      <c r="G51" s="6">
        <f t="shared" ref="G51:G57" si="18">E51/D51</f>
        <v>1.9358924132447013</v>
      </c>
    </row>
    <row r="52" spans="1:7" s="8" customFormat="1" x14ac:dyDescent="0.2">
      <c r="A52" s="7"/>
      <c r="C52" s="8" t="s">
        <v>14</v>
      </c>
      <c r="D52" s="9">
        <f>SUM(D50:D51)</f>
        <v>4094976635.0699997</v>
      </c>
      <c r="E52" s="9">
        <f t="shared" ref="E52:F52" si="19">SUM(E50:E51)</f>
        <v>5023640812.3699999</v>
      </c>
      <c r="F52" s="9">
        <f t="shared" si="19"/>
        <v>-928664177.29999995</v>
      </c>
      <c r="G52" s="10">
        <f t="shared" si="18"/>
        <v>1.2267813128277167</v>
      </c>
    </row>
    <row r="54" spans="1:7" x14ac:dyDescent="0.2">
      <c r="A54" s="4">
        <v>10</v>
      </c>
      <c r="B54" s="3" t="s">
        <v>26</v>
      </c>
      <c r="C54" s="3" t="s">
        <v>12</v>
      </c>
      <c r="D54" s="5">
        <v>0</v>
      </c>
      <c r="E54" s="5">
        <v>1667460000</v>
      </c>
      <c r="F54" s="5">
        <f>D54-E54</f>
        <v>-1667460000</v>
      </c>
      <c r="G54" s="32" t="s">
        <v>52</v>
      </c>
    </row>
    <row r="55" spans="1:7" x14ac:dyDescent="0.2">
      <c r="C55" s="3" t="s">
        <v>50</v>
      </c>
      <c r="D55" s="5">
        <v>0</v>
      </c>
      <c r="E55" s="5">
        <v>33333641.25</v>
      </c>
      <c r="F55" s="5">
        <f>D55-E55</f>
        <v>-33333641.25</v>
      </c>
      <c r="G55" s="32" t="s">
        <v>52</v>
      </c>
    </row>
    <row r="56" spans="1:7" x14ac:dyDescent="0.2">
      <c r="C56" s="3" t="s">
        <v>13</v>
      </c>
      <c r="D56" s="5">
        <v>0</v>
      </c>
      <c r="E56" s="5">
        <v>761451209.62</v>
      </c>
      <c r="F56" s="5">
        <f>D56-E56</f>
        <v>-761451209.62</v>
      </c>
      <c r="G56" s="32" t="s">
        <v>52</v>
      </c>
    </row>
    <row r="57" spans="1:7" x14ac:dyDescent="0.2">
      <c r="C57" s="8" t="s">
        <v>14</v>
      </c>
      <c r="D57" s="9">
        <f>SUM(D54:D56)</f>
        <v>0</v>
      </c>
      <c r="E57" s="9">
        <f>SUM(E54:E56)</f>
        <v>2462244850.8699999</v>
      </c>
      <c r="F57" s="9">
        <f>SUM(F54:F56)</f>
        <v>-2462244850.8699999</v>
      </c>
      <c r="G57" s="10"/>
    </row>
    <row r="58" spans="1:7" s="8" customFormat="1" x14ac:dyDescent="0.2">
      <c r="A58" s="34" t="s">
        <v>27</v>
      </c>
      <c r="B58" s="34"/>
      <c r="C58" s="11"/>
      <c r="D58" s="12">
        <f>D13+D18+D23+D34+D38+D42+D48+D52+D57</f>
        <v>332542644000</v>
      </c>
      <c r="E58" s="12">
        <f>E13+E18+E23+E34+E38+E42+E48+E52+E57</f>
        <v>161778757505.09998</v>
      </c>
      <c r="F58" s="12">
        <f>F13+F18+F23+F34+F38+F42+F48+F52+F57</f>
        <v>170763886494.90002</v>
      </c>
      <c r="G58" s="13">
        <f>E58/D58</f>
        <v>0.48649026049453065</v>
      </c>
    </row>
    <row r="60" spans="1:7" x14ac:dyDescent="0.2">
      <c r="E60" s="5"/>
      <c r="F60" s="5"/>
    </row>
    <row r="61" spans="1:7" x14ac:dyDescent="0.2">
      <c r="E61" s="5"/>
      <c r="F61" s="5"/>
    </row>
    <row r="62" spans="1:7" x14ac:dyDescent="0.2">
      <c r="E62" s="5"/>
      <c r="F62" s="5"/>
    </row>
    <row r="63" spans="1:7" x14ac:dyDescent="0.2">
      <c r="E63" s="5"/>
      <c r="F63" s="5"/>
    </row>
  </sheetData>
  <mergeCells count="2">
    <mergeCell ref="A58:B58"/>
    <mergeCell ref="A2:B2"/>
  </mergeCells>
  <pageMargins left="0" right="0" top="0.74803149606299213" bottom="0.74803149606299213" header="0.31496062992125984" footer="0.31496062992125984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8"/>
  <sheetViews>
    <sheetView workbookViewId="0">
      <selection activeCell="F36" sqref="F36"/>
    </sheetView>
  </sheetViews>
  <sheetFormatPr baseColWidth="10" defaultRowHeight="11.25" x14ac:dyDescent="0.2"/>
  <cols>
    <col min="1" max="1" width="11.42578125" style="3"/>
    <col min="2" max="2" width="9.42578125" style="3" customWidth="1"/>
    <col min="3" max="3" width="37" style="3" bestFit="1" customWidth="1"/>
    <col min="4" max="6" width="14.7109375" style="3" customWidth="1"/>
    <col min="7" max="7" width="9.42578125" style="3" customWidth="1"/>
    <col min="8" max="16384" width="11.42578125" style="3"/>
  </cols>
  <sheetData>
    <row r="3" spans="2:7" ht="22.5" x14ac:dyDescent="0.2">
      <c r="B3" s="21" t="s">
        <v>28</v>
      </c>
      <c r="C3" s="22" t="s">
        <v>1</v>
      </c>
      <c r="D3" s="22" t="s">
        <v>2</v>
      </c>
      <c r="E3" s="21" t="s">
        <v>3</v>
      </c>
      <c r="F3" s="21" t="s">
        <v>29</v>
      </c>
      <c r="G3" s="21" t="s">
        <v>30</v>
      </c>
    </row>
    <row r="4" spans="2:7" x14ac:dyDescent="0.2">
      <c r="B4" s="14">
        <v>1</v>
      </c>
      <c r="C4" s="15" t="s">
        <v>19</v>
      </c>
      <c r="D4" s="16">
        <v>426000000</v>
      </c>
      <c r="E4" s="16">
        <v>168285898.09</v>
      </c>
      <c r="F4" s="16">
        <f>D4-E4</f>
        <v>257714101.91</v>
      </c>
      <c r="G4" s="17">
        <f>E4/D4</f>
        <v>0.39503731946009391</v>
      </c>
    </row>
    <row r="5" spans="2:7" x14ac:dyDescent="0.2">
      <c r="B5" s="14">
        <v>2</v>
      </c>
      <c r="C5" s="15" t="s">
        <v>6</v>
      </c>
      <c r="D5" s="16">
        <v>110600000</v>
      </c>
      <c r="E5" s="16">
        <v>17607012.030000001</v>
      </c>
      <c r="F5" s="16">
        <f t="shared" ref="F5:F17" si="0">D5-E5</f>
        <v>92992987.969999999</v>
      </c>
      <c r="G5" s="17">
        <f t="shared" ref="G5:G17" si="1">E5/D5</f>
        <v>0.15919540714285715</v>
      </c>
    </row>
    <row r="6" spans="2:7" x14ac:dyDescent="0.2">
      <c r="B6" s="14">
        <v>3</v>
      </c>
      <c r="C6" s="15" t="s">
        <v>51</v>
      </c>
      <c r="D6" s="16">
        <v>0</v>
      </c>
      <c r="E6" s="16">
        <v>0</v>
      </c>
      <c r="F6" s="16">
        <f>D6-E6</f>
        <v>0</v>
      </c>
      <c r="G6" s="33" t="s">
        <v>52</v>
      </c>
    </row>
    <row r="7" spans="2:7" x14ac:dyDescent="0.2">
      <c r="B7" s="14">
        <v>4</v>
      </c>
      <c r="C7" s="15" t="s">
        <v>7</v>
      </c>
      <c r="D7" s="16">
        <v>4673429744.3299999</v>
      </c>
      <c r="E7" s="16">
        <v>557269044.23000002</v>
      </c>
      <c r="F7" s="16">
        <f t="shared" si="0"/>
        <v>4116160700.0999999</v>
      </c>
      <c r="G7" s="17">
        <f t="shared" si="1"/>
        <v>0.11924198601810632</v>
      </c>
    </row>
    <row r="8" spans="2:7" x14ac:dyDescent="0.2">
      <c r="B8" s="14">
        <v>5</v>
      </c>
      <c r="C8" s="15" t="s">
        <v>8</v>
      </c>
      <c r="D8" s="16">
        <v>3392000000</v>
      </c>
      <c r="E8" s="16">
        <v>1330309453.1400001</v>
      </c>
      <c r="F8" s="16">
        <f t="shared" si="0"/>
        <v>2061690546.8599999</v>
      </c>
      <c r="G8" s="17">
        <f t="shared" si="1"/>
        <v>0.3921902868926887</v>
      </c>
    </row>
    <row r="9" spans="2:7" x14ac:dyDescent="0.2">
      <c r="B9" s="14">
        <v>6</v>
      </c>
      <c r="C9" s="15" t="s">
        <v>46</v>
      </c>
      <c r="D9" s="16">
        <v>7849896925</v>
      </c>
      <c r="E9" s="16">
        <v>1279734962.25</v>
      </c>
      <c r="F9" s="16">
        <f t="shared" si="0"/>
        <v>6570161962.75</v>
      </c>
      <c r="G9" s="17">
        <f t="shared" si="1"/>
        <v>0.16302570269099426</v>
      </c>
    </row>
    <row r="10" spans="2:7" x14ac:dyDescent="0.2">
      <c r="B10" s="14">
        <v>7</v>
      </c>
      <c r="C10" s="15" t="s">
        <v>10</v>
      </c>
      <c r="D10" s="16">
        <v>426000000</v>
      </c>
      <c r="E10" s="16">
        <v>76505590</v>
      </c>
      <c r="F10" s="16">
        <f t="shared" si="0"/>
        <v>349494410</v>
      </c>
      <c r="G10" s="17">
        <f t="shared" si="1"/>
        <v>0.17959058685446008</v>
      </c>
    </row>
    <row r="11" spans="2:7" x14ac:dyDescent="0.2">
      <c r="B11" s="14">
        <v>8</v>
      </c>
      <c r="C11" s="15" t="s">
        <v>11</v>
      </c>
      <c r="D11" s="16">
        <v>393000000</v>
      </c>
      <c r="E11" s="16">
        <v>274171331.97000003</v>
      </c>
      <c r="F11" s="16">
        <f t="shared" si="0"/>
        <v>118828668.02999997</v>
      </c>
      <c r="G11" s="17">
        <f t="shared" si="1"/>
        <v>0.69763697702290084</v>
      </c>
    </row>
    <row r="12" spans="2:7" x14ac:dyDescent="0.2">
      <c r="B12" s="14">
        <v>9</v>
      </c>
      <c r="C12" s="15" t="s">
        <v>12</v>
      </c>
      <c r="D12" s="16">
        <v>267448551395.67001</v>
      </c>
      <c r="E12" s="16">
        <v>83840511078.800003</v>
      </c>
      <c r="F12" s="16">
        <f t="shared" si="0"/>
        <v>183608040316.87</v>
      </c>
      <c r="G12" s="17">
        <f t="shared" si="1"/>
        <v>0.31348276384852902</v>
      </c>
    </row>
    <row r="13" spans="2:7" x14ac:dyDescent="0.2">
      <c r="B13" s="14">
        <v>10</v>
      </c>
      <c r="C13" s="15" t="s">
        <v>49</v>
      </c>
      <c r="D13" s="16">
        <v>74800000</v>
      </c>
      <c r="E13" s="16">
        <v>108133641.25</v>
      </c>
      <c r="F13" s="16">
        <f t="shared" si="0"/>
        <v>-33333641.25</v>
      </c>
      <c r="G13" s="17">
        <f t="shared" si="1"/>
        <v>1.4456369151069519</v>
      </c>
    </row>
    <row r="14" spans="2:7" x14ac:dyDescent="0.2">
      <c r="B14" s="14">
        <v>11</v>
      </c>
      <c r="C14" s="15" t="s">
        <v>47</v>
      </c>
      <c r="D14" s="16">
        <v>100000000</v>
      </c>
      <c r="E14" s="16">
        <v>15980334.130000001</v>
      </c>
      <c r="F14" s="16">
        <f t="shared" si="0"/>
        <v>84019665.870000005</v>
      </c>
      <c r="G14" s="17">
        <f t="shared" si="1"/>
        <v>0.15980334130000001</v>
      </c>
    </row>
    <row r="15" spans="2:7" x14ac:dyDescent="0.2">
      <c r="B15" s="14">
        <v>12</v>
      </c>
      <c r="C15" s="15" t="s">
        <v>48</v>
      </c>
      <c r="D15" s="16">
        <v>1171000000</v>
      </c>
      <c r="E15" s="16">
        <v>118540042.88</v>
      </c>
      <c r="F15" s="16">
        <f t="shared" si="0"/>
        <v>1052459957.12</v>
      </c>
      <c r="G15" s="17">
        <f t="shared" si="1"/>
        <v>0.10122975480785652</v>
      </c>
    </row>
    <row r="16" spans="2:7" x14ac:dyDescent="0.2">
      <c r="B16" s="14">
        <v>14</v>
      </c>
      <c r="C16" s="15" t="s">
        <v>17</v>
      </c>
      <c r="D16" s="16">
        <v>218100000</v>
      </c>
      <c r="E16" s="16">
        <v>34245045.68</v>
      </c>
      <c r="F16" s="16">
        <f t="shared" si="0"/>
        <v>183854954.31999999</v>
      </c>
      <c r="G16" s="17">
        <f t="shared" si="1"/>
        <v>0.15701534011921137</v>
      </c>
    </row>
    <row r="17" spans="2:7" x14ac:dyDescent="0.2">
      <c r="B17" s="14">
        <v>15</v>
      </c>
      <c r="C17" s="15" t="s">
        <v>13</v>
      </c>
      <c r="D17" s="16">
        <v>46259265935</v>
      </c>
      <c r="E17" s="16">
        <v>73957464070.649994</v>
      </c>
      <c r="F17" s="16">
        <f t="shared" si="0"/>
        <v>-27698198135.649994</v>
      </c>
      <c r="G17" s="17">
        <f t="shared" si="1"/>
        <v>1.5987600013923566</v>
      </c>
    </row>
    <row r="18" spans="2:7" x14ac:dyDescent="0.2">
      <c r="B18" s="36" t="s">
        <v>27</v>
      </c>
      <c r="C18" s="36"/>
      <c r="D18" s="23">
        <f>SUM(D4:D17)</f>
        <v>332542644000</v>
      </c>
      <c r="E18" s="23">
        <f t="shared" ref="E18:F18" si="2">SUM(E4:E17)</f>
        <v>161778757505.10001</v>
      </c>
      <c r="F18" s="23">
        <f t="shared" si="2"/>
        <v>170763886494.89999</v>
      </c>
      <c r="G18" s="24">
        <f>E18/D18</f>
        <v>0.48649026049453076</v>
      </c>
    </row>
  </sheetData>
  <mergeCells count="1">
    <mergeCell ref="B18:C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3"/>
  <sheetViews>
    <sheetView workbookViewId="0">
      <selection activeCell="L40" sqref="L40"/>
    </sheetView>
  </sheetViews>
  <sheetFormatPr baseColWidth="10" defaultRowHeight="11.25" x14ac:dyDescent="0.2"/>
  <cols>
    <col min="1" max="1" width="4.28515625" style="4" customWidth="1"/>
    <col min="2" max="2" width="21" style="3" bestFit="1" customWidth="1"/>
    <col min="3" max="3" width="33.42578125" style="3" customWidth="1"/>
    <col min="4" max="5" width="14.7109375" style="3" customWidth="1"/>
    <col min="6" max="6" width="13.85546875" style="3" customWidth="1"/>
    <col min="7" max="7" width="14.7109375" style="3" customWidth="1"/>
    <col min="8" max="8" width="9.42578125" style="3" customWidth="1"/>
    <col min="9" max="16384" width="11.42578125" style="3"/>
  </cols>
  <sheetData>
    <row r="2" spans="1:8" s="7" customFormat="1" ht="22.5" x14ac:dyDescent="0.2">
      <c r="A2" s="34" t="s">
        <v>31</v>
      </c>
      <c r="B2" s="34"/>
      <c r="C2" s="19" t="s">
        <v>1</v>
      </c>
      <c r="D2" s="19" t="s">
        <v>2</v>
      </c>
      <c r="E2" s="19" t="s">
        <v>32</v>
      </c>
      <c r="F2" s="19" t="s">
        <v>33</v>
      </c>
      <c r="G2" s="19" t="s">
        <v>34</v>
      </c>
      <c r="H2" s="20" t="s">
        <v>35</v>
      </c>
    </row>
    <row r="3" spans="1:8" x14ac:dyDescent="0.2">
      <c r="A3" s="4">
        <v>1</v>
      </c>
      <c r="B3" s="3" t="s">
        <v>5</v>
      </c>
      <c r="C3" s="3" t="s">
        <v>36</v>
      </c>
      <c r="D3" s="5">
        <v>192024337920.70999</v>
      </c>
      <c r="E3" s="5">
        <v>53742078794.010002</v>
      </c>
      <c r="F3" s="5">
        <v>0</v>
      </c>
      <c r="G3" s="5">
        <f>D3-E3-F3</f>
        <v>138282259126.69998</v>
      </c>
      <c r="H3" s="6">
        <f>(E3+F3)/D3</f>
        <v>0.27987118391316101</v>
      </c>
    </row>
    <row r="4" spans="1:8" x14ac:dyDescent="0.2">
      <c r="C4" s="3" t="s">
        <v>37</v>
      </c>
      <c r="D4" s="5">
        <v>19875688469.32</v>
      </c>
      <c r="E4" s="5">
        <v>2695113321.5900002</v>
      </c>
      <c r="F4" s="5">
        <v>4787926791.1999998</v>
      </c>
      <c r="G4" s="5">
        <f t="shared" ref="G4:G10" si="0">D4-E4-F4</f>
        <v>12392648356.529999</v>
      </c>
      <c r="H4" s="6">
        <f t="shared" ref="H4:H8" si="1">(E4+F4)/D4</f>
        <v>0.3764921212334747</v>
      </c>
    </row>
    <row r="5" spans="1:8" x14ac:dyDescent="0.2">
      <c r="C5" s="3" t="s">
        <v>38</v>
      </c>
      <c r="D5" s="5">
        <v>6261592471.6599998</v>
      </c>
      <c r="E5" s="5">
        <v>825589640.27999997</v>
      </c>
      <c r="F5" s="5">
        <v>650221329.51999998</v>
      </c>
      <c r="G5" s="5">
        <f t="shared" si="0"/>
        <v>4785781501.8600006</v>
      </c>
      <c r="H5" s="6">
        <f t="shared" si="1"/>
        <v>0.23569259361408909</v>
      </c>
    </row>
    <row r="6" spans="1:8" x14ac:dyDescent="0.2">
      <c r="C6" s="3" t="s">
        <v>39</v>
      </c>
      <c r="D6" s="5">
        <v>166750000</v>
      </c>
      <c r="E6" s="5">
        <v>25112872.07</v>
      </c>
      <c r="F6" s="5">
        <v>0</v>
      </c>
      <c r="G6" s="5">
        <f t="shared" si="0"/>
        <v>141637127.93000001</v>
      </c>
      <c r="H6" s="6">
        <f t="shared" si="1"/>
        <v>0.15060193145427286</v>
      </c>
    </row>
    <row r="7" spans="1:8" x14ac:dyDescent="0.2">
      <c r="C7" s="3" t="s">
        <v>40</v>
      </c>
      <c r="D7" s="5">
        <v>16935676277.219999</v>
      </c>
      <c r="E7" s="5">
        <v>2122126643.04</v>
      </c>
      <c r="F7" s="5">
        <v>6609184307.4799995</v>
      </c>
      <c r="G7" s="5">
        <f t="shared" si="0"/>
        <v>8204365326.7000008</v>
      </c>
      <c r="H7" s="6">
        <f t="shared" si="1"/>
        <v>0.51555726547893432</v>
      </c>
    </row>
    <row r="8" spans="1:8" x14ac:dyDescent="0.2">
      <c r="C8" s="3" t="s">
        <v>41</v>
      </c>
      <c r="D8" s="5">
        <v>35561721381</v>
      </c>
      <c r="E8" s="5">
        <v>7057083586.7200003</v>
      </c>
      <c r="F8" s="5">
        <v>85232569.200000003</v>
      </c>
      <c r="G8" s="5">
        <f t="shared" si="0"/>
        <v>28419405225.079998</v>
      </c>
      <c r="H8" s="5">
        <f t="shared" si="1"/>
        <v>0.20084281296169237</v>
      </c>
    </row>
    <row r="9" spans="1:8" x14ac:dyDescent="0.2">
      <c r="C9" s="3" t="s">
        <v>42</v>
      </c>
      <c r="D9" s="5">
        <v>123700000</v>
      </c>
      <c r="E9" s="5">
        <v>31948218.960000001</v>
      </c>
      <c r="F9" s="5">
        <v>0</v>
      </c>
      <c r="G9" s="5">
        <f t="shared" si="0"/>
        <v>91751781.039999992</v>
      </c>
      <c r="H9" s="5">
        <v>0</v>
      </c>
    </row>
    <row r="10" spans="1:8" x14ac:dyDescent="0.2">
      <c r="C10" s="3" t="s">
        <v>43</v>
      </c>
      <c r="D10" s="5">
        <v>1754568566.52</v>
      </c>
      <c r="E10" s="5">
        <v>0</v>
      </c>
      <c r="F10" s="5">
        <v>0</v>
      </c>
      <c r="G10" s="5">
        <f t="shared" si="0"/>
        <v>1754568566.52</v>
      </c>
      <c r="H10" s="6">
        <f t="shared" ref="H10" si="2">(E10+F10)/D10</f>
        <v>0</v>
      </c>
    </row>
    <row r="11" spans="1:8" s="8" customFormat="1" x14ac:dyDescent="0.2">
      <c r="A11" s="7"/>
      <c r="C11" s="8" t="s">
        <v>14</v>
      </c>
      <c r="D11" s="9">
        <f>SUM(D3:D10)</f>
        <v>272704035086.42999</v>
      </c>
      <c r="E11" s="9">
        <f t="shared" ref="E11:G11" si="3">SUM(E3:E10)</f>
        <v>66499053076.670006</v>
      </c>
      <c r="F11" s="9">
        <f t="shared" si="3"/>
        <v>12132564997.4</v>
      </c>
      <c r="G11" s="9">
        <f t="shared" si="3"/>
        <v>194072417012.35995</v>
      </c>
      <c r="H11" s="10">
        <f>(E11+F11)/D11</f>
        <v>0.28834050089925783</v>
      </c>
    </row>
    <row r="12" spans="1:8" ht="6.75" customHeight="1" x14ac:dyDescent="0.2"/>
    <row r="13" spans="1:8" x14ac:dyDescent="0.2">
      <c r="A13" s="4">
        <v>2</v>
      </c>
      <c r="B13" s="3" t="s">
        <v>15</v>
      </c>
      <c r="C13" s="3" t="s">
        <v>36</v>
      </c>
      <c r="D13" s="5">
        <v>775684260.39999998</v>
      </c>
      <c r="E13" s="5">
        <v>191443226.12</v>
      </c>
      <c r="F13" s="5">
        <v>0</v>
      </c>
      <c r="G13" s="5">
        <f t="shared" ref="G13:G18" si="4">D13-E13-F13</f>
        <v>584241034.27999997</v>
      </c>
      <c r="H13" s="6">
        <f>(E13+F13)/D13</f>
        <v>0.24680560879407012</v>
      </c>
    </row>
    <row r="14" spans="1:8" x14ac:dyDescent="0.2">
      <c r="C14" s="3" t="s">
        <v>37</v>
      </c>
      <c r="D14" s="5">
        <v>1135307399.9000001</v>
      </c>
      <c r="E14" s="5">
        <v>96431717.030000001</v>
      </c>
      <c r="F14" s="5">
        <v>84976693.909999996</v>
      </c>
      <c r="G14" s="5">
        <f t="shared" si="4"/>
        <v>953898988.96000016</v>
      </c>
      <c r="H14" s="6">
        <f t="shared" ref="H14:H19" si="5">(E14+F14)/D14</f>
        <v>0.15978792259786095</v>
      </c>
    </row>
    <row r="15" spans="1:8" x14ac:dyDescent="0.2">
      <c r="C15" s="3" t="s">
        <v>38</v>
      </c>
      <c r="D15" s="5">
        <v>405399032.20999998</v>
      </c>
      <c r="E15" s="5">
        <v>43542136.899999999</v>
      </c>
      <c r="F15" s="5">
        <v>62226372.609999999</v>
      </c>
      <c r="G15" s="5">
        <f t="shared" si="4"/>
        <v>299630522.69999999</v>
      </c>
      <c r="H15" s="6">
        <f t="shared" si="5"/>
        <v>0.26089975827868045</v>
      </c>
    </row>
    <row r="16" spans="1:8" x14ac:dyDescent="0.2">
      <c r="C16" s="3" t="s">
        <v>40</v>
      </c>
      <c r="D16" s="5">
        <v>368730592.99000001</v>
      </c>
      <c r="E16" s="5">
        <v>197910360.69999999</v>
      </c>
      <c r="F16" s="5">
        <v>34436638.200000003</v>
      </c>
      <c r="G16" s="5">
        <f t="shared" si="4"/>
        <v>136383594.09000003</v>
      </c>
      <c r="H16" s="6">
        <f t="shared" si="5"/>
        <v>0.63012671939130704</v>
      </c>
    </row>
    <row r="17" spans="1:8" x14ac:dyDescent="0.2">
      <c r="C17" s="3" t="s">
        <v>41</v>
      </c>
      <c r="D17" s="5">
        <v>209158354.40000001</v>
      </c>
      <c r="E17" s="5">
        <v>18698875.100000001</v>
      </c>
      <c r="F17" s="5">
        <v>0</v>
      </c>
      <c r="G17" s="5">
        <f t="shared" si="4"/>
        <v>190459479.30000001</v>
      </c>
      <c r="H17" s="6">
        <f t="shared" si="5"/>
        <v>8.9400565201616447E-2</v>
      </c>
    </row>
    <row r="18" spans="1:8" x14ac:dyDescent="0.2">
      <c r="C18" s="3" t="s">
        <v>43</v>
      </c>
      <c r="D18" s="5">
        <v>2605720360.0999999</v>
      </c>
      <c r="E18" s="5">
        <v>0</v>
      </c>
      <c r="F18" s="5">
        <v>0</v>
      </c>
      <c r="G18" s="5">
        <f t="shared" si="4"/>
        <v>2605720360.0999999</v>
      </c>
      <c r="H18" s="6">
        <f t="shared" si="5"/>
        <v>0</v>
      </c>
    </row>
    <row r="19" spans="1:8" s="8" customFormat="1" x14ac:dyDescent="0.2">
      <c r="A19" s="7"/>
      <c r="C19" s="8" t="s">
        <v>14</v>
      </c>
      <c r="D19" s="9">
        <f>SUM(D13:D18)</f>
        <v>5500000000</v>
      </c>
      <c r="E19" s="9">
        <f t="shared" ref="E19:G19" si="6">SUM(E13:E18)</f>
        <v>548026315.8499999</v>
      </c>
      <c r="F19" s="9">
        <f t="shared" si="6"/>
        <v>181639704.71999997</v>
      </c>
      <c r="G19" s="9">
        <f t="shared" si="6"/>
        <v>4770333979.4300003</v>
      </c>
      <c r="H19" s="10">
        <f t="shared" si="5"/>
        <v>0.13266654919454543</v>
      </c>
    </row>
    <row r="20" spans="1:8" ht="8.25" customHeight="1" x14ac:dyDescent="0.2"/>
    <row r="21" spans="1:8" x14ac:dyDescent="0.2">
      <c r="A21" s="4">
        <v>3</v>
      </c>
      <c r="B21" s="3" t="s">
        <v>44</v>
      </c>
      <c r="C21" s="3" t="s">
        <v>37</v>
      </c>
      <c r="D21" s="5">
        <v>1367305257</v>
      </c>
      <c r="E21" s="5">
        <v>126520765.7</v>
      </c>
      <c r="F21" s="5">
        <v>3053100</v>
      </c>
      <c r="G21" s="5">
        <f t="shared" ref="G21:G24" si="7">D21-E21-F21</f>
        <v>1237731391.3</v>
      </c>
      <c r="H21" s="6">
        <f>(E21+F21)/D21</f>
        <v>9.4765865220395332E-2</v>
      </c>
    </row>
    <row r="22" spans="1:8" x14ac:dyDescent="0.2">
      <c r="C22" s="3" t="s">
        <v>39</v>
      </c>
      <c r="D22" s="5">
        <v>4276104621</v>
      </c>
      <c r="E22" s="5">
        <v>577079725.96000004</v>
      </c>
      <c r="F22" s="5">
        <v>0</v>
      </c>
      <c r="G22" s="5">
        <f t="shared" si="7"/>
        <v>3699024895.04</v>
      </c>
      <c r="H22" s="5">
        <v>0</v>
      </c>
    </row>
    <row r="23" spans="1:8" x14ac:dyDescent="0.2">
      <c r="C23" s="3" t="s">
        <v>40</v>
      </c>
      <c r="D23" s="5">
        <v>17228270848.57</v>
      </c>
      <c r="E23" s="5">
        <v>810525194.14999998</v>
      </c>
      <c r="F23" s="5">
        <v>3223583141.2800002</v>
      </c>
      <c r="G23" s="5">
        <f t="shared" si="7"/>
        <v>13194162513.139999</v>
      </c>
      <c r="H23" s="5">
        <f t="shared" ref="H23:H25" si="8">(E23+F23)/D23</f>
        <v>0.23415631033945836</v>
      </c>
    </row>
    <row r="24" spans="1:8" x14ac:dyDescent="0.2">
      <c r="C24" s="3" t="s">
        <v>42</v>
      </c>
      <c r="D24" s="5">
        <v>3096590122</v>
      </c>
      <c r="E24" s="5">
        <v>59894797.740000002</v>
      </c>
      <c r="F24" s="5">
        <v>0</v>
      </c>
      <c r="G24" s="5">
        <f t="shared" si="7"/>
        <v>3036695324.2600002</v>
      </c>
      <c r="H24" s="6">
        <v>0</v>
      </c>
    </row>
    <row r="25" spans="1:8" s="8" customFormat="1" x14ac:dyDescent="0.2">
      <c r="A25" s="7"/>
      <c r="C25" s="8" t="s">
        <v>14</v>
      </c>
      <c r="D25" s="9">
        <f>SUM(D21:D24)</f>
        <v>25968270848.57</v>
      </c>
      <c r="E25" s="9">
        <f>SUM(E21:E24)</f>
        <v>1574020483.55</v>
      </c>
      <c r="F25" s="9">
        <f>SUM(F21:F24)</f>
        <v>3226636241.2800002</v>
      </c>
      <c r="G25" s="9">
        <f>SUM(G21:G24)</f>
        <v>21167614123.739998</v>
      </c>
      <c r="H25" s="10">
        <f t="shared" si="8"/>
        <v>0.18486624515064154</v>
      </c>
    </row>
    <row r="26" spans="1:8" ht="6" customHeight="1" x14ac:dyDescent="0.2"/>
    <row r="27" spans="1:8" x14ac:dyDescent="0.2">
      <c r="A27" s="4">
        <v>4</v>
      </c>
      <c r="B27" s="3" t="s">
        <v>16</v>
      </c>
      <c r="C27" s="3" t="s">
        <v>45</v>
      </c>
      <c r="D27" s="5">
        <v>20000000</v>
      </c>
      <c r="E27" s="5">
        <v>2958492.05</v>
      </c>
      <c r="F27" s="5">
        <v>0</v>
      </c>
      <c r="G27" s="5">
        <f t="shared" ref="G27" si="9">D27-E27-F27</f>
        <v>17041507.949999999</v>
      </c>
      <c r="H27" s="6">
        <f>(E27+F27)/D27</f>
        <v>0.1479246025</v>
      </c>
    </row>
    <row r="28" spans="1:8" s="8" customFormat="1" x14ac:dyDescent="0.2">
      <c r="A28" s="7"/>
      <c r="C28" s="8" t="s">
        <v>14</v>
      </c>
      <c r="D28" s="9">
        <f>SUM(D27)</f>
        <v>20000000</v>
      </c>
      <c r="E28" s="9">
        <f t="shared" ref="E28:G28" si="10">SUM(E27)</f>
        <v>2958492.05</v>
      </c>
      <c r="F28" s="9">
        <f t="shared" si="10"/>
        <v>0</v>
      </c>
      <c r="G28" s="9">
        <f t="shared" si="10"/>
        <v>17041507.949999999</v>
      </c>
      <c r="H28" s="10">
        <f>(E28+F28)/D28</f>
        <v>0.1479246025</v>
      </c>
    </row>
    <row r="29" spans="1:8" ht="6.75" customHeight="1" x14ac:dyDescent="0.2"/>
    <row r="30" spans="1:8" x14ac:dyDescent="0.2">
      <c r="A30" s="4">
        <v>5</v>
      </c>
      <c r="B30" s="3" t="s">
        <v>18</v>
      </c>
      <c r="C30" s="3" t="s">
        <v>36</v>
      </c>
      <c r="D30" s="5">
        <v>2968266230.02</v>
      </c>
      <c r="E30" s="5">
        <v>700261317.79999995</v>
      </c>
      <c r="F30" s="5">
        <v>0</v>
      </c>
      <c r="G30" s="5">
        <f t="shared" ref="G30:G36" si="11">D30-E30-F30</f>
        <v>2268004912.2200003</v>
      </c>
      <c r="H30" s="6">
        <f t="shared" ref="H30:H37" si="12">(E30+F30)/D30</f>
        <v>0.23591593999143454</v>
      </c>
    </row>
    <row r="31" spans="1:8" x14ac:dyDescent="0.2">
      <c r="C31" s="3" t="s">
        <v>37</v>
      </c>
      <c r="D31" s="5">
        <v>2170362148.6100001</v>
      </c>
      <c r="E31" s="5">
        <v>178131983.28</v>
      </c>
      <c r="F31" s="5">
        <v>297326696.06</v>
      </c>
      <c r="G31" s="5">
        <f t="shared" si="11"/>
        <v>1694903469.2700002</v>
      </c>
      <c r="H31" s="6">
        <f t="shared" si="12"/>
        <v>0.21906882206018274</v>
      </c>
    </row>
    <row r="32" spans="1:8" x14ac:dyDescent="0.2">
      <c r="C32" s="3" t="s">
        <v>38</v>
      </c>
      <c r="D32" s="5">
        <v>714612451.61000001</v>
      </c>
      <c r="E32" s="5">
        <v>97451749.769999996</v>
      </c>
      <c r="F32" s="5">
        <v>83476016.879999995</v>
      </c>
      <c r="G32" s="5">
        <f t="shared" si="11"/>
        <v>533684684.96000004</v>
      </c>
      <c r="H32" s="6">
        <f t="shared" si="12"/>
        <v>0.25318305921254974</v>
      </c>
    </row>
    <row r="33" spans="1:8" x14ac:dyDescent="0.2">
      <c r="C33" s="3" t="s">
        <v>39</v>
      </c>
      <c r="D33" s="5">
        <v>26000000</v>
      </c>
      <c r="E33" s="5">
        <v>0</v>
      </c>
      <c r="F33" s="5">
        <v>0</v>
      </c>
      <c r="G33" s="5">
        <f t="shared" si="11"/>
        <v>26000000</v>
      </c>
      <c r="H33" s="6">
        <f t="shared" si="12"/>
        <v>0</v>
      </c>
    </row>
    <row r="34" spans="1:8" x14ac:dyDescent="0.2">
      <c r="C34" s="3" t="s">
        <v>40</v>
      </c>
      <c r="D34" s="5">
        <v>4268799069.7800002</v>
      </c>
      <c r="E34" s="5">
        <v>376515295.17000002</v>
      </c>
      <c r="F34" s="5">
        <v>1685706216.8499999</v>
      </c>
      <c r="G34" s="5">
        <f t="shared" si="11"/>
        <v>2206577557.7600002</v>
      </c>
      <c r="H34" s="6">
        <f t="shared" si="12"/>
        <v>0.48309172634032643</v>
      </c>
    </row>
    <row r="35" spans="1:8" x14ac:dyDescent="0.2">
      <c r="C35" s="3" t="s">
        <v>41</v>
      </c>
      <c r="D35" s="5">
        <v>639958330.29999995</v>
      </c>
      <c r="E35" s="5">
        <v>57348844.399999999</v>
      </c>
      <c r="F35" s="5">
        <v>0</v>
      </c>
      <c r="G35" s="5">
        <f t="shared" si="11"/>
        <v>582609485.89999998</v>
      </c>
      <c r="H35" s="6">
        <f t="shared" si="12"/>
        <v>8.9613404005720154E-2</v>
      </c>
    </row>
    <row r="36" spans="1:8" x14ac:dyDescent="0.2">
      <c r="C36" s="3" t="s">
        <v>43</v>
      </c>
      <c r="D36" s="5">
        <v>2217863199.6100001</v>
      </c>
      <c r="E36" s="5">
        <v>0</v>
      </c>
      <c r="F36" s="5">
        <v>0</v>
      </c>
      <c r="G36" s="5">
        <f t="shared" si="11"/>
        <v>2217863199.6100001</v>
      </c>
      <c r="H36" s="6">
        <f t="shared" si="12"/>
        <v>0</v>
      </c>
    </row>
    <row r="37" spans="1:8" s="8" customFormat="1" x14ac:dyDescent="0.2">
      <c r="A37" s="7"/>
      <c r="C37" s="8" t="s">
        <v>14</v>
      </c>
      <c r="D37" s="9">
        <f>SUM(D30:D36)</f>
        <v>13005861429.93</v>
      </c>
      <c r="E37" s="9">
        <f t="shared" ref="E37:G37" si="13">SUM(E30:E36)</f>
        <v>1409709190.4200001</v>
      </c>
      <c r="F37" s="9">
        <f t="shared" si="13"/>
        <v>2066508929.79</v>
      </c>
      <c r="G37" s="9">
        <f t="shared" si="13"/>
        <v>9529643309.7200012</v>
      </c>
      <c r="H37" s="10">
        <f t="shared" si="12"/>
        <v>0.26728088246506171</v>
      </c>
    </row>
    <row r="38" spans="1:8" s="31" customFormat="1" ht="8.25" customHeight="1" x14ac:dyDescent="0.2">
      <c r="A38" s="30"/>
    </row>
    <row r="39" spans="1:8" x14ac:dyDescent="0.2">
      <c r="A39" s="4">
        <v>6</v>
      </c>
      <c r="B39" s="3" t="s">
        <v>22</v>
      </c>
      <c r="C39" s="3" t="s">
        <v>36</v>
      </c>
      <c r="D39" s="5">
        <v>203121699.58000001</v>
      </c>
      <c r="E39" s="5">
        <v>39761713.700000003</v>
      </c>
      <c r="F39" s="5">
        <v>0</v>
      </c>
      <c r="G39" s="5">
        <f t="shared" ref="G39:G44" si="14">D39-E39-F39</f>
        <v>163359985.88</v>
      </c>
      <c r="H39" s="6">
        <f>(E39+F39)/D39</f>
        <v>0.19575315577910349</v>
      </c>
    </row>
    <row r="40" spans="1:8" x14ac:dyDescent="0.2">
      <c r="C40" s="3" t="s">
        <v>37</v>
      </c>
      <c r="D40" s="5">
        <v>161351289.91</v>
      </c>
      <c r="E40" s="5">
        <v>17103509.5</v>
      </c>
      <c r="F40" s="5">
        <v>1233273.8</v>
      </c>
      <c r="G40" s="5">
        <f t="shared" si="14"/>
        <v>143014506.60999998</v>
      </c>
      <c r="H40" s="6">
        <f t="shared" ref="H40:H53" si="15">(E40+F40)/D40</f>
        <v>0.11364509890331871</v>
      </c>
    </row>
    <row r="41" spans="1:8" x14ac:dyDescent="0.2">
      <c r="C41" s="3" t="s">
        <v>38</v>
      </c>
      <c r="D41" s="5">
        <v>51648710.090000004</v>
      </c>
      <c r="E41" s="5">
        <v>4584297.18</v>
      </c>
      <c r="F41" s="5">
        <v>6724156.9900000002</v>
      </c>
      <c r="G41" s="5">
        <f t="shared" si="14"/>
        <v>40340255.920000002</v>
      </c>
      <c r="H41" s="6">
        <f t="shared" si="15"/>
        <v>0.21894940164613119</v>
      </c>
    </row>
    <row r="42" spans="1:8" x14ac:dyDescent="0.2">
      <c r="C42" s="3" t="s">
        <v>40</v>
      </c>
      <c r="D42" s="5">
        <v>94075000</v>
      </c>
      <c r="E42" s="5">
        <v>26629331.600000001</v>
      </c>
      <c r="F42" s="5">
        <v>21347298.579999998</v>
      </c>
      <c r="G42" s="5">
        <f t="shared" si="14"/>
        <v>46098369.820000008</v>
      </c>
      <c r="H42" s="6">
        <f t="shared" si="15"/>
        <v>0.50998278161041721</v>
      </c>
    </row>
    <row r="43" spans="1:8" x14ac:dyDescent="0.2">
      <c r="C43" s="3" t="s">
        <v>41</v>
      </c>
      <c r="D43" s="5">
        <v>36204623.82</v>
      </c>
      <c r="E43" s="5">
        <v>3067203.3</v>
      </c>
      <c r="F43" s="5">
        <v>0</v>
      </c>
      <c r="G43" s="5">
        <f t="shared" si="14"/>
        <v>33137420.52</v>
      </c>
      <c r="H43" s="6">
        <f t="shared" si="15"/>
        <v>8.4718551841591813E-2</v>
      </c>
    </row>
    <row r="44" spans="1:8" x14ac:dyDescent="0.2">
      <c r="C44" s="3" t="s">
        <v>43</v>
      </c>
      <c r="D44" s="5">
        <v>303598676.60000002</v>
      </c>
      <c r="E44" s="5">
        <v>0</v>
      </c>
      <c r="F44" s="5">
        <v>0</v>
      </c>
      <c r="G44" s="5">
        <f t="shared" si="14"/>
        <v>303598676.60000002</v>
      </c>
      <c r="H44" s="6">
        <f t="shared" si="15"/>
        <v>0</v>
      </c>
    </row>
    <row r="45" spans="1:8" s="8" customFormat="1" x14ac:dyDescent="0.2">
      <c r="A45" s="7"/>
      <c r="C45" s="8" t="s">
        <v>14</v>
      </c>
      <c r="D45" s="9">
        <f>SUM(D39:D44)</f>
        <v>850000000.00000012</v>
      </c>
      <c r="E45" s="9">
        <f t="shared" ref="E45:G45" si="16">SUM(E39:E44)</f>
        <v>91146055.280000001</v>
      </c>
      <c r="F45" s="9">
        <f t="shared" si="16"/>
        <v>29304729.369999997</v>
      </c>
      <c r="G45" s="9">
        <f t="shared" si="16"/>
        <v>729549215.35000002</v>
      </c>
      <c r="H45" s="10">
        <f t="shared" si="15"/>
        <v>0.14170680547058823</v>
      </c>
    </row>
    <row r="46" spans="1:8" ht="7.5" customHeight="1" x14ac:dyDescent="0.2"/>
    <row r="47" spans="1:8" ht="22.5" x14ac:dyDescent="0.2">
      <c r="A47" s="4">
        <v>7</v>
      </c>
      <c r="B47" s="18" t="s">
        <v>23</v>
      </c>
      <c r="C47" s="3" t="s">
        <v>36</v>
      </c>
      <c r="D47" s="5">
        <v>1585340094.24</v>
      </c>
      <c r="E47" s="5">
        <v>215040852.09</v>
      </c>
      <c r="F47" s="5">
        <v>0</v>
      </c>
      <c r="G47" s="5">
        <f t="shared" ref="G47:G52" si="17">D47-E47-F47</f>
        <v>1370299242.1500001</v>
      </c>
      <c r="H47" s="6">
        <f t="shared" si="15"/>
        <v>0.13564335682375392</v>
      </c>
    </row>
    <row r="48" spans="1:8" x14ac:dyDescent="0.2">
      <c r="C48" s="3" t="s">
        <v>37</v>
      </c>
      <c r="D48" s="5">
        <v>581545000</v>
      </c>
      <c r="E48" s="5">
        <v>11219247.65</v>
      </c>
      <c r="F48" s="5">
        <v>382500</v>
      </c>
      <c r="G48" s="5">
        <f t="shared" si="17"/>
        <v>569943252.35000002</v>
      </c>
      <c r="H48" s="6">
        <f t="shared" si="15"/>
        <v>1.9949870861240317E-2</v>
      </c>
    </row>
    <row r="49" spans="1:8" x14ac:dyDescent="0.2">
      <c r="C49" s="3" t="s">
        <v>38</v>
      </c>
      <c r="D49" s="5">
        <v>46311303.950000003</v>
      </c>
      <c r="E49" s="5">
        <v>4288441.76</v>
      </c>
      <c r="F49" s="5">
        <v>687816.2</v>
      </c>
      <c r="G49" s="5">
        <f t="shared" si="17"/>
        <v>41335045.990000002</v>
      </c>
      <c r="H49" s="6">
        <f t="shared" si="15"/>
        <v>0.10745233961394429</v>
      </c>
    </row>
    <row r="50" spans="1:8" x14ac:dyDescent="0.2">
      <c r="C50" s="3" t="s">
        <v>40</v>
      </c>
      <c r="D50" s="5">
        <v>151408769.55000001</v>
      </c>
      <c r="E50" s="5">
        <v>25078518.399999999</v>
      </c>
      <c r="F50" s="5">
        <v>25058456.719999999</v>
      </c>
      <c r="G50" s="5">
        <f t="shared" si="17"/>
        <v>101271794.43000001</v>
      </c>
      <c r="H50" s="6">
        <f t="shared" si="15"/>
        <v>0.33113653369624119</v>
      </c>
    </row>
    <row r="51" spans="1:8" x14ac:dyDescent="0.2">
      <c r="C51" s="3" t="s">
        <v>41</v>
      </c>
      <c r="D51" s="5">
        <v>115356380.73999999</v>
      </c>
      <c r="E51" s="5">
        <v>6971050.5499999998</v>
      </c>
      <c r="F51" s="5">
        <v>739876.5</v>
      </c>
      <c r="G51" s="5">
        <f t="shared" si="17"/>
        <v>107645453.69</v>
      </c>
      <c r="H51" s="6">
        <f t="shared" si="15"/>
        <v>6.6844391272811707E-2</v>
      </c>
    </row>
    <row r="52" spans="1:8" x14ac:dyDescent="0.2">
      <c r="C52" s="3" t="s">
        <v>43</v>
      </c>
      <c r="D52" s="5">
        <v>170038451.52000001</v>
      </c>
      <c r="E52" s="5">
        <v>0</v>
      </c>
      <c r="F52" s="5">
        <v>0</v>
      </c>
      <c r="G52" s="5">
        <f t="shared" si="17"/>
        <v>170038451.52000001</v>
      </c>
      <c r="H52" s="6">
        <f t="shared" ref="H52" si="18">(E52+F52)/D52</f>
        <v>0</v>
      </c>
    </row>
    <row r="53" spans="1:8" s="8" customFormat="1" x14ac:dyDescent="0.2">
      <c r="A53" s="7"/>
      <c r="C53" s="8" t="s">
        <v>14</v>
      </c>
      <c r="D53" s="9">
        <f>SUM(D47:D52)</f>
        <v>2649999999.9999995</v>
      </c>
      <c r="E53" s="9">
        <f t="shared" ref="E53:G53" si="19">SUM(E47:E52)</f>
        <v>262598110.45000002</v>
      </c>
      <c r="F53" s="9">
        <f t="shared" si="19"/>
        <v>26868649.419999998</v>
      </c>
      <c r="G53" s="9">
        <f t="shared" si="19"/>
        <v>2360533240.1300001</v>
      </c>
      <c r="H53" s="10">
        <f t="shared" si="15"/>
        <v>0.10923273957358492</v>
      </c>
    </row>
    <row r="54" spans="1:8" ht="7.5" customHeight="1" x14ac:dyDescent="0.2"/>
    <row r="55" spans="1:8" x14ac:dyDescent="0.2">
      <c r="A55" s="4">
        <v>8</v>
      </c>
      <c r="B55" s="3" t="s">
        <v>24</v>
      </c>
      <c r="C55" s="3" t="s">
        <v>36</v>
      </c>
      <c r="D55" s="5">
        <v>312821572.17000002</v>
      </c>
      <c r="E55" s="5">
        <v>64581278.329999998</v>
      </c>
      <c r="F55" s="5">
        <v>0</v>
      </c>
      <c r="G55" s="5">
        <f t="shared" ref="G55:G60" si="20">D55-E55-F55</f>
        <v>248240293.84000003</v>
      </c>
      <c r="H55" s="6">
        <f>(E55+F55)/D55</f>
        <v>0.20644764963620826</v>
      </c>
    </row>
    <row r="56" spans="1:8" x14ac:dyDescent="0.2">
      <c r="C56" s="3" t="s">
        <v>37</v>
      </c>
      <c r="D56" s="5">
        <v>656281809.10000002</v>
      </c>
      <c r="E56" s="5">
        <v>71928811.939999998</v>
      </c>
      <c r="F56" s="5">
        <v>49629860.850000001</v>
      </c>
      <c r="G56" s="5">
        <f t="shared" si="20"/>
        <v>534723136.31000006</v>
      </c>
      <c r="H56" s="6">
        <f t="shared" ref="H56:H61" si="21">(E56+F56)/D56</f>
        <v>0.18522328533941987</v>
      </c>
    </row>
    <row r="57" spans="1:8" x14ac:dyDescent="0.2">
      <c r="C57" s="3" t="s">
        <v>38</v>
      </c>
      <c r="D57" s="5">
        <v>106697689.75</v>
      </c>
      <c r="E57" s="5">
        <v>19391936.350000001</v>
      </c>
      <c r="F57" s="5">
        <v>813279.75</v>
      </c>
      <c r="G57" s="5">
        <f t="shared" si="20"/>
        <v>86492473.650000006</v>
      </c>
      <c r="H57" s="6">
        <f t="shared" si="21"/>
        <v>0.18936882464224117</v>
      </c>
    </row>
    <row r="58" spans="1:8" x14ac:dyDescent="0.2">
      <c r="C58" s="3" t="s">
        <v>40</v>
      </c>
      <c r="D58" s="5">
        <v>578620501.14999998</v>
      </c>
      <c r="E58" s="5">
        <v>245954896.84</v>
      </c>
      <c r="F58" s="5">
        <v>190901110.99000001</v>
      </c>
      <c r="G58" s="5">
        <f t="shared" si="20"/>
        <v>141764493.31999993</v>
      </c>
      <c r="H58" s="6">
        <f t="shared" si="21"/>
        <v>0.75499573029603162</v>
      </c>
    </row>
    <row r="59" spans="1:8" x14ac:dyDescent="0.2">
      <c r="C59" s="3" t="s">
        <v>41</v>
      </c>
      <c r="D59" s="5">
        <v>442751197.67000002</v>
      </c>
      <c r="E59" s="5">
        <v>15136715.4</v>
      </c>
      <c r="F59" s="5">
        <v>0</v>
      </c>
      <c r="G59" s="5">
        <f t="shared" si="20"/>
        <v>427614482.27000004</v>
      </c>
      <c r="H59" s="6">
        <f t="shared" si="21"/>
        <v>3.4187858733432483E-2</v>
      </c>
    </row>
    <row r="60" spans="1:8" x14ac:dyDescent="0.2">
      <c r="C60" s="3" t="s">
        <v>43</v>
      </c>
      <c r="D60" s="5">
        <v>5652327230.1599998</v>
      </c>
      <c r="E60" s="5">
        <v>0</v>
      </c>
      <c r="F60" s="5">
        <v>0</v>
      </c>
      <c r="G60" s="5">
        <f t="shared" si="20"/>
        <v>5652327230.1599998</v>
      </c>
      <c r="H60" s="6">
        <f t="shared" si="21"/>
        <v>0</v>
      </c>
    </row>
    <row r="61" spans="1:8" s="8" customFormat="1" x14ac:dyDescent="0.2">
      <c r="A61" s="7"/>
      <c r="C61" s="8" t="s">
        <v>14</v>
      </c>
      <c r="D61" s="9">
        <f>SUM(D55:D60)</f>
        <v>7749500000</v>
      </c>
      <c r="E61" s="9">
        <f t="shared" ref="E61:G61" si="22">SUM(E55:E60)</f>
        <v>416993638.85999995</v>
      </c>
      <c r="F61" s="9">
        <f t="shared" si="22"/>
        <v>241344251.59</v>
      </c>
      <c r="G61" s="9">
        <f t="shared" si="22"/>
        <v>7091162109.5500002</v>
      </c>
      <c r="H61" s="10">
        <f t="shared" si="21"/>
        <v>8.495230536808826E-2</v>
      </c>
    </row>
    <row r="62" spans="1:8" ht="9" customHeight="1" x14ac:dyDescent="0.2"/>
    <row r="63" spans="1:8" ht="22.5" x14ac:dyDescent="0.2">
      <c r="A63" s="4">
        <v>9</v>
      </c>
      <c r="B63" s="18" t="s">
        <v>25</v>
      </c>
      <c r="C63" s="3" t="s">
        <v>36</v>
      </c>
      <c r="D63" s="5">
        <v>1095334114.28</v>
      </c>
      <c r="E63" s="5">
        <v>202053768.72999999</v>
      </c>
      <c r="F63" s="5">
        <v>0</v>
      </c>
      <c r="G63" s="5">
        <f t="shared" ref="G63:G67" si="23">D63-E63-F63</f>
        <v>893280345.54999995</v>
      </c>
      <c r="H63" s="6">
        <f>(E63+F63)/D63</f>
        <v>0.18446770359454817</v>
      </c>
    </row>
    <row r="64" spans="1:8" x14ac:dyDescent="0.2">
      <c r="C64" s="3" t="s">
        <v>37</v>
      </c>
      <c r="D64" s="5">
        <v>1552308580.78</v>
      </c>
      <c r="E64" s="5">
        <v>87461919.739999995</v>
      </c>
      <c r="F64" s="5">
        <v>421335157.79000002</v>
      </c>
      <c r="G64" s="5">
        <f t="shared" si="23"/>
        <v>1043511503.25</v>
      </c>
      <c r="H64" s="6">
        <f t="shared" ref="H64:H73" si="24">(E64+F64)/D64</f>
        <v>0.32776799911415871</v>
      </c>
    </row>
    <row r="65" spans="1:8" x14ac:dyDescent="0.2">
      <c r="C65" s="3" t="s">
        <v>38</v>
      </c>
      <c r="D65" s="5">
        <v>361359571.25</v>
      </c>
      <c r="E65" s="5">
        <v>14407622.66</v>
      </c>
      <c r="F65" s="5">
        <v>51565652.719999999</v>
      </c>
      <c r="G65" s="5">
        <f t="shared" si="23"/>
        <v>295386295.87</v>
      </c>
      <c r="H65" s="6">
        <f t="shared" si="24"/>
        <v>0.18256960830396157</v>
      </c>
    </row>
    <row r="66" spans="1:8" x14ac:dyDescent="0.2">
      <c r="C66" s="3" t="s">
        <v>40</v>
      </c>
      <c r="D66" s="5">
        <v>737722947.97000003</v>
      </c>
      <c r="E66" s="5">
        <v>64709901.880000003</v>
      </c>
      <c r="F66" s="5">
        <v>333031463.76999998</v>
      </c>
      <c r="G66" s="5">
        <f t="shared" si="23"/>
        <v>339981582.32000005</v>
      </c>
      <c r="H66" s="6">
        <f t="shared" si="24"/>
        <v>0.53914734080655757</v>
      </c>
    </row>
    <row r="67" spans="1:8" x14ac:dyDescent="0.2">
      <c r="C67" s="3" t="s">
        <v>41</v>
      </c>
      <c r="D67" s="5">
        <v>348251420.79000002</v>
      </c>
      <c r="E67" s="5">
        <v>57619411.75</v>
      </c>
      <c r="F67" s="5">
        <v>0</v>
      </c>
      <c r="G67" s="5">
        <f t="shared" si="23"/>
        <v>290632009.04000002</v>
      </c>
      <c r="H67" s="6">
        <f t="shared" si="24"/>
        <v>0.16545348650492722</v>
      </c>
    </row>
    <row r="68" spans="1:8" s="8" customFormat="1" x14ac:dyDescent="0.2">
      <c r="A68" s="7"/>
      <c r="C68" s="8" t="s">
        <v>14</v>
      </c>
      <c r="D68" s="9">
        <f>SUM(D63:D67)</f>
        <v>4094976635.0699997</v>
      </c>
      <c r="E68" s="9">
        <f>SUM(E63:E67)</f>
        <v>426252624.75999999</v>
      </c>
      <c r="F68" s="9">
        <f>SUM(F63:F67)</f>
        <v>805932274.27999997</v>
      </c>
      <c r="G68" s="9">
        <f>SUM(G63:G67)</f>
        <v>2862791736.0300002</v>
      </c>
      <c r="H68" s="10">
        <f t="shared" si="24"/>
        <v>0.30090157010601282</v>
      </c>
    </row>
    <row r="69" spans="1:8" ht="8.25" customHeight="1" x14ac:dyDescent="0.2"/>
    <row r="70" spans="1:8" ht="22.5" x14ac:dyDescent="0.2">
      <c r="A70" s="4">
        <v>10</v>
      </c>
      <c r="B70" s="18" t="s">
        <v>26</v>
      </c>
      <c r="C70" s="3" t="s">
        <v>37</v>
      </c>
      <c r="D70" s="5">
        <v>0</v>
      </c>
      <c r="E70" s="5">
        <v>0</v>
      </c>
      <c r="F70" s="5">
        <v>151923374.08000001</v>
      </c>
      <c r="G70" s="5">
        <f t="shared" ref="G70:G71" si="25">D70-E70-F70</f>
        <v>-151923374.08000001</v>
      </c>
      <c r="H70" s="32" t="s">
        <v>52</v>
      </c>
    </row>
    <row r="71" spans="1:8" x14ac:dyDescent="0.2">
      <c r="C71" s="3" t="s">
        <v>40</v>
      </c>
      <c r="D71" s="5">
        <v>0</v>
      </c>
      <c r="E71" s="5">
        <v>616992185.20000005</v>
      </c>
      <c r="F71" s="5">
        <v>5069821856.1999998</v>
      </c>
      <c r="G71" s="5">
        <f t="shared" si="25"/>
        <v>-5686814041.3999996</v>
      </c>
      <c r="H71" s="37" t="s">
        <v>52</v>
      </c>
    </row>
    <row r="72" spans="1:8" s="8" customFormat="1" x14ac:dyDescent="0.2">
      <c r="A72" s="7"/>
      <c r="C72" s="8" t="s">
        <v>14</v>
      </c>
      <c r="D72" s="9">
        <f>SUM(D70:D71)</f>
        <v>0</v>
      </c>
      <c r="E72" s="9">
        <f t="shared" ref="E72:G72" si="26">SUM(E70:E71)</f>
        <v>616992185.20000005</v>
      </c>
      <c r="F72" s="9">
        <f>SUM(F70:F71)</f>
        <v>5221745230.2799997</v>
      </c>
      <c r="G72" s="9">
        <f t="shared" si="26"/>
        <v>-5838737415.4799995</v>
      </c>
      <c r="H72" s="32" t="s">
        <v>52</v>
      </c>
    </row>
    <row r="73" spans="1:8" s="8" customFormat="1" x14ac:dyDescent="0.2">
      <c r="A73" s="34" t="s">
        <v>27</v>
      </c>
      <c r="B73" s="34"/>
      <c r="C73" s="34"/>
      <c r="D73" s="12">
        <f>D11+D19+D25+D28+D37+D45+D53+D61+D68+D72</f>
        <v>332542644000</v>
      </c>
      <c r="E73" s="12">
        <f>E11+E19+E25+E28+E37+E45+E53+E61+E68+E72</f>
        <v>71847750173.089996</v>
      </c>
      <c r="F73" s="12">
        <f>F11+F19+F25+F28+F37+F45+F53+F61+F68+F72</f>
        <v>23932545008.129993</v>
      </c>
      <c r="G73" s="12">
        <f>G11+G19+G25+G28+G37+G45+G53+G61+G68+G72</f>
        <v>236762348818.77994</v>
      </c>
      <c r="H73" s="13">
        <f t="shared" si="24"/>
        <v>0.28802409829044356</v>
      </c>
    </row>
  </sheetData>
  <mergeCells count="2">
    <mergeCell ref="A73:C73"/>
    <mergeCell ref="A2:B2"/>
  </mergeCells>
  <pageMargins left="0.7" right="0.7" top="0.75" bottom="0.75" header="0.3" footer="0.3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tabSelected="1" workbookViewId="0">
      <selection activeCell="I36" sqref="I36"/>
    </sheetView>
  </sheetViews>
  <sheetFormatPr baseColWidth="10" defaultRowHeight="11.25" x14ac:dyDescent="0.2"/>
  <cols>
    <col min="1" max="1" width="5.7109375" style="3" customWidth="1"/>
    <col min="2" max="2" width="33.42578125" style="3" customWidth="1"/>
    <col min="3" max="3" width="14.7109375" style="3" customWidth="1"/>
    <col min="4" max="4" width="14.7109375" style="3" bestFit="1" customWidth="1"/>
    <col min="5" max="5" width="13.85546875" style="3" customWidth="1"/>
    <col min="6" max="6" width="14.7109375" style="3" customWidth="1"/>
    <col min="7" max="7" width="9.140625" style="3" customWidth="1"/>
    <col min="8" max="16384" width="11.42578125" style="3"/>
  </cols>
  <sheetData>
    <row r="3" spans="2:7" ht="33.75" x14ac:dyDescent="0.2">
      <c r="B3" s="22" t="s">
        <v>1</v>
      </c>
      <c r="C3" s="22" t="s">
        <v>2</v>
      </c>
      <c r="D3" s="22" t="s">
        <v>32</v>
      </c>
      <c r="E3" s="22" t="s">
        <v>33</v>
      </c>
      <c r="F3" s="22" t="s">
        <v>34</v>
      </c>
      <c r="G3" s="21" t="s">
        <v>35</v>
      </c>
    </row>
    <row r="4" spans="2:7" x14ac:dyDescent="0.2">
      <c r="B4" s="15" t="s">
        <v>36</v>
      </c>
      <c r="C4" s="25">
        <v>198964905891.39999</v>
      </c>
      <c r="D4" s="25">
        <v>55155220950.779999</v>
      </c>
      <c r="E4" s="25">
        <v>0</v>
      </c>
      <c r="F4" s="25">
        <f>C4-(D4+E4)</f>
        <v>143809684940.62</v>
      </c>
      <c r="G4" s="26">
        <f>(D4+E4)/C4</f>
        <v>0.27721080108913826</v>
      </c>
    </row>
    <row r="5" spans="2:7" x14ac:dyDescent="0.2">
      <c r="B5" s="15" t="s">
        <v>37</v>
      </c>
      <c r="C5" s="16">
        <v>27500149954.619999</v>
      </c>
      <c r="D5" s="16">
        <v>3283911276.4299998</v>
      </c>
      <c r="E5" s="16">
        <v>5797787447.6899996</v>
      </c>
      <c r="F5" s="25">
        <f t="shared" ref="F5:F12" si="0">C5-(D5+E5)</f>
        <v>18418451230.5</v>
      </c>
      <c r="G5" s="26">
        <f t="shared" ref="G5:G13" si="1">(D5+E5)/C5</f>
        <v>0.33024178919410885</v>
      </c>
    </row>
    <row r="6" spans="2:7" x14ac:dyDescent="0.2">
      <c r="B6" s="15" t="s">
        <v>38</v>
      </c>
      <c r="C6" s="16">
        <v>7947621230.5200005</v>
      </c>
      <c r="D6" s="16">
        <v>1009255824.9</v>
      </c>
      <c r="E6" s="16">
        <v>855714624.66999996</v>
      </c>
      <c r="F6" s="25">
        <f t="shared" si="0"/>
        <v>6082650780.9500008</v>
      </c>
      <c r="G6" s="26">
        <f t="shared" si="1"/>
        <v>0.23465769133640227</v>
      </c>
    </row>
    <row r="7" spans="2:7" x14ac:dyDescent="0.2">
      <c r="B7" s="15" t="s">
        <v>39</v>
      </c>
      <c r="C7" s="16">
        <v>4468854621</v>
      </c>
      <c r="D7" s="16">
        <v>602192598.02999997</v>
      </c>
      <c r="E7" s="25">
        <v>0</v>
      </c>
      <c r="F7" s="25">
        <f t="shared" si="0"/>
        <v>3866662022.9700003</v>
      </c>
      <c r="G7" s="26">
        <f t="shared" si="1"/>
        <v>0.13475323077197054</v>
      </c>
    </row>
    <row r="8" spans="2:7" x14ac:dyDescent="0.2">
      <c r="B8" s="15" t="s">
        <v>45</v>
      </c>
      <c r="C8" s="16">
        <v>20000000</v>
      </c>
      <c r="D8" s="16">
        <v>2958492.05</v>
      </c>
      <c r="E8" s="25">
        <v>0</v>
      </c>
      <c r="F8" s="25">
        <f>C8-(D8+E8)</f>
        <v>17041507.949999999</v>
      </c>
      <c r="G8" s="26">
        <f>(D8+E8)/C8</f>
        <v>0.1479246025</v>
      </c>
    </row>
    <row r="9" spans="2:7" x14ac:dyDescent="0.2">
      <c r="B9" s="15" t="s">
        <v>40</v>
      </c>
      <c r="C9" s="16">
        <v>40363304007.230003</v>
      </c>
      <c r="D9" s="16">
        <v>4486442326.9799995</v>
      </c>
      <c r="E9" s="16">
        <v>17193070490.07</v>
      </c>
      <c r="F9" s="25">
        <f t="shared" si="0"/>
        <v>18683791190.180004</v>
      </c>
      <c r="G9" s="26">
        <f t="shared" si="1"/>
        <v>0.53710946985823305</v>
      </c>
    </row>
    <row r="10" spans="2:7" x14ac:dyDescent="0.2">
      <c r="B10" s="15" t="s">
        <v>41</v>
      </c>
      <c r="C10" s="16">
        <v>37353401688.720001</v>
      </c>
      <c r="D10" s="16">
        <v>7215925687.2200003</v>
      </c>
      <c r="E10" s="16">
        <v>85972445.700000003</v>
      </c>
      <c r="F10" s="25">
        <f t="shared" si="0"/>
        <v>30051503555.800003</v>
      </c>
      <c r="G10" s="26">
        <f t="shared" si="1"/>
        <v>0.19548147699557525</v>
      </c>
    </row>
    <row r="11" spans="2:7" x14ac:dyDescent="0.2">
      <c r="B11" s="15" t="s">
        <v>42</v>
      </c>
      <c r="C11" s="16">
        <v>3220290122</v>
      </c>
      <c r="D11" s="16">
        <v>91843016.700000003</v>
      </c>
      <c r="E11" s="25">
        <v>0</v>
      </c>
      <c r="F11" s="25">
        <f t="shared" si="0"/>
        <v>3128447105.3000002</v>
      </c>
      <c r="G11" s="26">
        <f t="shared" si="1"/>
        <v>2.8520106332208289E-2</v>
      </c>
    </row>
    <row r="12" spans="2:7" x14ac:dyDescent="0.2">
      <c r="B12" s="27" t="s">
        <v>43</v>
      </c>
      <c r="C12" s="25">
        <v>12704116484.51</v>
      </c>
      <c r="D12" s="25">
        <v>0</v>
      </c>
      <c r="E12" s="25">
        <v>0</v>
      </c>
      <c r="F12" s="25">
        <f t="shared" si="0"/>
        <v>12704116484.51</v>
      </c>
      <c r="G12" s="26">
        <f t="shared" si="1"/>
        <v>0</v>
      </c>
    </row>
    <row r="13" spans="2:7" x14ac:dyDescent="0.2">
      <c r="B13" s="22" t="s">
        <v>14</v>
      </c>
      <c r="C13" s="28">
        <f>SUM(C4:C12)</f>
        <v>332542644000</v>
      </c>
      <c r="D13" s="28">
        <f>SUM(D4:D12)</f>
        <v>71847750173.089996</v>
      </c>
      <c r="E13" s="28">
        <f>SUM(E4:E12)</f>
        <v>23932545008.130001</v>
      </c>
      <c r="F13" s="28">
        <f>SUM(F4:F12)</f>
        <v>236762348818.78003</v>
      </c>
      <c r="G13" s="24">
        <f t="shared" si="1"/>
        <v>0.28802409829044362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Ingresos X Seccion</vt:lpstr>
      <vt:lpstr>Ingresos totales</vt:lpstr>
      <vt:lpstr>Egresos X Seccion</vt:lpstr>
      <vt:lpstr>Egresos totales</vt:lpstr>
      <vt:lpstr>'Ingresos X Seccion'!Área_de_impresión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Soto Arce</dc:creator>
  <cp:lastModifiedBy>Silvia Soto Arce</cp:lastModifiedBy>
  <cp:lastPrinted>2017-03-06T17:38:41Z</cp:lastPrinted>
  <dcterms:created xsi:type="dcterms:W3CDTF">2015-11-05T19:51:25Z</dcterms:created>
  <dcterms:modified xsi:type="dcterms:W3CDTF">2017-05-10T20:44:48Z</dcterms:modified>
</cp:coreProperties>
</file>