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12075"/>
  </bookViews>
  <sheets>
    <sheet name="Ingresos X Seccion" sheetId="1" r:id="rId1"/>
    <sheet name="Ingresos totales" sheetId="2" r:id="rId2"/>
    <sheet name="Egresos X Seccion" sheetId="3" r:id="rId3"/>
    <sheet name="Egresos totales" sheetId="4" r:id="rId4"/>
  </sheets>
  <calcPr calcId="145621"/>
</workbook>
</file>

<file path=xl/calcChain.xml><?xml version="1.0" encoding="utf-8"?>
<calcChain xmlns="http://schemas.openxmlformats.org/spreadsheetml/2006/main">
  <c r="G42" i="3" l="1"/>
  <c r="G32" i="3"/>
  <c r="G12" i="3"/>
  <c r="E10" i="3"/>
  <c r="F10" i="3"/>
  <c r="G10" i="3"/>
  <c r="D10" i="3"/>
  <c r="G9" i="3"/>
  <c r="H6" i="3"/>
  <c r="G6" i="3"/>
  <c r="G7" i="3"/>
  <c r="H7" i="3"/>
  <c r="D13" i="4" l="1"/>
  <c r="E13" i="4"/>
  <c r="C13" i="4"/>
  <c r="G5" i="4"/>
  <c r="G6" i="4"/>
  <c r="G7" i="4"/>
  <c r="G8" i="4"/>
  <c r="G9" i="4"/>
  <c r="G10" i="4"/>
  <c r="G11" i="4"/>
  <c r="G12" i="4"/>
  <c r="G4" i="4"/>
  <c r="F5" i="4"/>
  <c r="F6" i="4"/>
  <c r="F7" i="4"/>
  <c r="F8" i="4"/>
  <c r="F9" i="4"/>
  <c r="F10" i="4"/>
  <c r="F11" i="4"/>
  <c r="F12" i="4"/>
  <c r="F4" i="4"/>
  <c r="H70" i="3"/>
  <c r="H69" i="3"/>
  <c r="G70" i="3"/>
  <c r="G69" i="3"/>
  <c r="G63" i="3"/>
  <c r="G64" i="3"/>
  <c r="G65" i="3"/>
  <c r="G66" i="3"/>
  <c r="G62" i="3"/>
  <c r="G55" i="3"/>
  <c r="G56" i="3"/>
  <c r="G57" i="3"/>
  <c r="G58" i="3"/>
  <c r="G59" i="3"/>
  <c r="G54" i="3"/>
  <c r="G47" i="3"/>
  <c r="G48" i="3"/>
  <c r="G49" i="3"/>
  <c r="G50" i="3"/>
  <c r="G51" i="3"/>
  <c r="G46" i="3"/>
  <c r="G39" i="3"/>
  <c r="G40" i="3"/>
  <c r="G41" i="3"/>
  <c r="G43" i="3"/>
  <c r="G38" i="3"/>
  <c r="G30" i="3"/>
  <c r="G31" i="3"/>
  <c r="G33" i="3"/>
  <c r="G34" i="3"/>
  <c r="G35" i="3"/>
  <c r="G29" i="3"/>
  <c r="G26" i="3"/>
  <c r="G27" i="3" s="1"/>
  <c r="G21" i="3"/>
  <c r="G22" i="3"/>
  <c r="G23" i="3"/>
  <c r="G20" i="3"/>
  <c r="G13" i="3"/>
  <c r="G14" i="3"/>
  <c r="G15" i="3"/>
  <c r="G16" i="3"/>
  <c r="G17" i="3"/>
  <c r="G4" i="3"/>
  <c r="G5" i="3"/>
  <c r="G8" i="3"/>
  <c r="G3" i="3"/>
  <c r="E71" i="3"/>
  <c r="F71" i="3"/>
  <c r="D71" i="3"/>
  <c r="H63" i="3"/>
  <c r="H64" i="3"/>
  <c r="H65" i="3"/>
  <c r="H66" i="3"/>
  <c r="H62" i="3"/>
  <c r="E67" i="3"/>
  <c r="F67" i="3"/>
  <c r="D67" i="3"/>
  <c r="E60" i="3"/>
  <c r="F60" i="3"/>
  <c r="D60" i="3"/>
  <c r="H51" i="3"/>
  <c r="H50" i="3"/>
  <c r="H49" i="3"/>
  <c r="H48" i="3"/>
  <c r="H47" i="3"/>
  <c r="H46" i="3"/>
  <c r="H55" i="3"/>
  <c r="H56" i="3"/>
  <c r="H57" i="3"/>
  <c r="H58" i="3"/>
  <c r="H59" i="3"/>
  <c r="H54" i="3"/>
  <c r="E52" i="3"/>
  <c r="F52" i="3"/>
  <c r="D52" i="3"/>
  <c r="E44" i="3"/>
  <c r="F44" i="3"/>
  <c r="D44" i="3"/>
  <c r="H39" i="3"/>
  <c r="H40" i="3"/>
  <c r="H41" i="3"/>
  <c r="H42" i="3"/>
  <c r="H43" i="3"/>
  <c r="H35" i="3"/>
  <c r="H34" i="3"/>
  <c r="H33" i="3"/>
  <c r="H32" i="3"/>
  <c r="H31" i="3"/>
  <c r="H30" i="3"/>
  <c r="H29" i="3"/>
  <c r="H38" i="3"/>
  <c r="E36" i="3"/>
  <c r="F36" i="3"/>
  <c r="D36" i="3"/>
  <c r="H26" i="3"/>
  <c r="E27" i="3"/>
  <c r="F27" i="3"/>
  <c r="D27" i="3"/>
  <c r="H22" i="3"/>
  <c r="H20" i="3"/>
  <c r="E24" i="3"/>
  <c r="F24" i="3"/>
  <c r="D24" i="3"/>
  <c r="H13" i="3"/>
  <c r="H14" i="3"/>
  <c r="H15" i="3"/>
  <c r="H16" i="3"/>
  <c r="H17" i="3"/>
  <c r="H12" i="3"/>
  <c r="E18" i="3"/>
  <c r="F18" i="3"/>
  <c r="D18" i="3"/>
  <c r="H4" i="3"/>
  <c r="H5" i="3"/>
  <c r="H8" i="3"/>
  <c r="H3" i="3"/>
  <c r="G5" i="2"/>
  <c r="G6" i="2"/>
  <c r="G7" i="2"/>
  <c r="G8" i="2"/>
  <c r="G9" i="2"/>
  <c r="G10" i="2"/>
  <c r="G11" i="2"/>
  <c r="G12" i="2"/>
  <c r="G13" i="2"/>
  <c r="G14" i="2"/>
  <c r="G15" i="2"/>
  <c r="G16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4" i="2"/>
  <c r="E17" i="2"/>
  <c r="G17" i="2" s="1"/>
  <c r="D17" i="2"/>
  <c r="F52" i="1"/>
  <c r="F51" i="1"/>
  <c r="F53" i="1" s="1"/>
  <c r="F47" i="1"/>
  <c r="F46" i="1"/>
  <c r="F48" i="1" s="1"/>
  <c r="F41" i="1"/>
  <c r="F42" i="1"/>
  <c r="F43" i="1"/>
  <c r="F40" i="1"/>
  <c r="F44" i="1" s="1"/>
  <c r="F37" i="1"/>
  <c r="F36" i="1"/>
  <c r="F33" i="1"/>
  <c r="F32" i="1"/>
  <c r="F23" i="1"/>
  <c r="F24" i="1"/>
  <c r="F25" i="1"/>
  <c r="F26" i="1"/>
  <c r="F27" i="1"/>
  <c r="F28" i="1"/>
  <c r="F29" i="1"/>
  <c r="F22" i="1"/>
  <c r="F19" i="1"/>
  <c r="F18" i="1"/>
  <c r="F15" i="1"/>
  <c r="F14" i="1"/>
  <c r="F4" i="1"/>
  <c r="F5" i="1"/>
  <c r="F6" i="1"/>
  <c r="F7" i="1"/>
  <c r="F12" i="1" s="1"/>
  <c r="F8" i="1"/>
  <c r="F9" i="1"/>
  <c r="F10" i="1"/>
  <c r="F11" i="1"/>
  <c r="F3" i="1"/>
  <c r="G52" i="1"/>
  <c r="E53" i="1"/>
  <c r="G53" i="1" s="1"/>
  <c r="D53" i="1"/>
  <c r="G47" i="1"/>
  <c r="G46" i="1"/>
  <c r="E48" i="1"/>
  <c r="D48" i="1"/>
  <c r="G41" i="1"/>
  <c r="G42" i="1"/>
  <c r="G43" i="1"/>
  <c r="G44" i="1"/>
  <c r="G40" i="1"/>
  <c r="E44" i="1"/>
  <c r="D44" i="1"/>
  <c r="G37" i="1"/>
  <c r="G36" i="1"/>
  <c r="E38" i="1"/>
  <c r="G38" i="1" s="1"/>
  <c r="D38" i="1"/>
  <c r="G33" i="1"/>
  <c r="G32" i="1"/>
  <c r="E34" i="1"/>
  <c r="G34" i="1" s="1"/>
  <c r="D34" i="1"/>
  <c r="G23" i="1"/>
  <c r="G24" i="1"/>
  <c r="G26" i="1"/>
  <c r="G27" i="1"/>
  <c r="G28" i="1"/>
  <c r="G29" i="1"/>
  <c r="G22" i="1"/>
  <c r="E30" i="1"/>
  <c r="D30" i="1"/>
  <c r="G19" i="1"/>
  <c r="E20" i="1"/>
  <c r="G20" i="1" s="1"/>
  <c r="D20" i="1"/>
  <c r="G15" i="1"/>
  <c r="G18" i="1"/>
  <c r="G14" i="1"/>
  <c r="G4" i="1"/>
  <c r="G5" i="1"/>
  <c r="G6" i="1"/>
  <c r="G7" i="1"/>
  <c r="G8" i="1"/>
  <c r="G9" i="1"/>
  <c r="G10" i="1"/>
  <c r="G11" i="1"/>
  <c r="G3" i="1"/>
  <c r="E16" i="1"/>
  <c r="G16" i="1" s="1"/>
  <c r="D16" i="1"/>
  <c r="E12" i="1"/>
  <c r="G12" i="1" s="1"/>
  <c r="D12" i="1"/>
  <c r="F17" i="2" l="1"/>
  <c r="F34" i="1"/>
  <c r="F20" i="1"/>
  <c r="F16" i="1"/>
  <c r="H71" i="3"/>
  <c r="G18" i="3"/>
  <c r="G36" i="3"/>
  <c r="G44" i="3"/>
  <c r="G24" i="3"/>
  <c r="F13" i="4"/>
  <c r="G13" i="4"/>
  <c r="G71" i="3"/>
  <c r="G67" i="3"/>
  <c r="G52" i="3"/>
  <c r="H27" i="3"/>
  <c r="H67" i="3"/>
  <c r="H36" i="3"/>
  <c r="G60" i="3"/>
  <c r="H60" i="3"/>
  <c r="H52" i="3"/>
  <c r="H44" i="3"/>
  <c r="H24" i="3"/>
  <c r="H18" i="3"/>
  <c r="H10" i="3"/>
  <c r="E73" i="3"/>
  <c r="F73" i="3"/>
  <c r="D73" i="3"/>
  <c r="G48" i="1"/>
  <c r="F38" i="1"/>
  <c r="F30" i="1"/>
  <c r="G30" i="1"/>
  <c r="D55" i="1"/>
  <c r="E55" i="1"/>
  <c r="H73" i="3" l="1"/>
  <c r="G73" i="3"/>
  <c r="F55" i="1"/>
  <c r="G55" i="1"/>
</calcChain>
</file>

<file path=xl/sharedStrings.xml><?xml version="1.0" encoding="utf-8"?>
<sst xmlns="http://schemas.openxmlformats.org/spreadsheetml/2006/main" count="174" uniqueCount="53">
  <si>
    <t>SECCIÓN</t>
  </si>
  <si>
    <t>DESCRIPCIÓN</t>
  </si>
  <si>
    <t>PRESUPUESTO</t>
  </si>
  <si>
    <t>INGRESADO DEL PERIODO</t>
  </si>
  <si>
    <t>POR INGRESAR</t>
  </si>
  <si>
    <t>% DE EDJECUCIÓN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</si>
  <si>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</si>
  <si>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</si>
  <si>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</si>
  <si>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</si>
  <si>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</si>
  <si>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</si>
  <si>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</si>
  <si>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</si>
  <si>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TRANSF.CORRIENTES DE INSTITUC.PUB.SERV.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</si>
  <si>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</si>
  <si>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</si>
  <si>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</si>
  <si>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</si>
  <si>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</si>
  <si>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</si>
  <si>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</si>
  <si>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</si>
  <si>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</si>
  <si>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</si>
  <si>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PROG. POSGRADO FINANCIAMIENTO COMPLEM.</t>
  </si>
  <si>
    <t>FONDOS INTRAPROYECTOS</t>
  </si>
  <si>
    <t>FONDOS DEL SISTEMA (CONARE)</t>
  </si>
  <si>
    <t>PLAN DE MEJORAMIENTO INSTITUCIONAL</t>
  </si>
  <si>
    <t>0.98</t>
  </si>
  <si>
    <t>TOTAL GENERAL</t>
  </si>
  <si>
    <t>CUENTA DE INGRESO</t>
  </si>
  <si>
    <t>TOTAL POR INGRESAR</t>
  </si>
  <si>
    <t>% DE EJECUCIÓN</t>
  </si>
  <si>
    <t>SECCION</t>
  </si>
  <si>
    <t>GIRADO PERIODO</t>
  </si>
  <si>
    <t>COMPROMISOS</t>
  </si>
  <si>
    <t>DISPONIBLE</t>
  </si>
  <si>
    <t>% EJECUCIÓN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</si>
  <si>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</si>
  <si>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</si>
  <si>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</si>
  <si>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</si>
  <si>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</si>
  <si>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</si>
  <si>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</si>
  <si>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SUMAS SIN ASIGNACION PRESUPUESTARIAS</t>
  </si>
  <si>
    <t>PLANTA FISICA</t>
  </si>
  <si>
    <t>ACTIVOS FINANCIEROS</t>
  </si>
  <si>
    <t>DERECHOS Y TASAS ADMINISTRATIVAS</t>
  </si>
  <si>
    <t>TRANSF. CORRIENTES DE INSTITUC.PUB.SERV..</t>
  </si>
  <si>
    <t>TRANSF. CORRIENTES SECTOR EXTERNO</t>
  </si>
  <si>
    <t>TRANSF. CORRIENTES SECTOR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</si>
</sst>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/>
    <xf numFmtId="10" fontId="3" fillId="0" borderId="2" xfId="0" applyNumberFormat="1" applyFont="1" applyBorder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abSelected="1" topLeftCell="A16" workbookViewId="0">
      <selection activeCell="D64" sqref="D64"/>
    </sheetView>
  </sheetViews>
  <sheetFormatPr baseColWidth="10" defaultRowHeight="11.25" x14ac:dyDescent="0.2"/>
  <cols>
    <col min="1" max="1" width="5" style="4" customWidth="1"/>
    <col min="2" max="2" width="36.7109375" style="3" customWidth="1"/>
    <col min="3" max="3" width="35.5703125" style="3" customWidth="1"/>
    <col min="4" max="4" width="16.85546875" style="3" customWidth="1"/>
    <col min="5" max="5" width="14.7109375" style="3" customWidth="1"/>
    <col min="6" max="6" width="15.7109375" style="3" customWidth="1"/>
    <col min="7" max="7" width="10.7109375" style="3" customWidth="1"/>
    <col min="8" max="16384" width="11.42578125" style="3"/>
  </cols>
  <sheetData>
    <row r="2" spans="1:7" ht="22.5" x14ac:dyDescent="0.2">
      <c r="A2" s="34" t="s">
        <v>0</v>
      </c>
      <c r="B2" s="34"/>
      <c r="C2" s="1" t="s">
        <v>1</v>
      </c>
      <c r="D2" s="1" t="s">
        <v>2</v>
      </c>
      <c r="E2" s="2" t="s">
        <v>3</v>
      </c>
      <c r="F2" s="1" t="s">
        <v>4</v>
      </c>
      <c r="G2" s="2" t="s">
        <v>5</v>
      </c>
    </row>
    <row r="3" spans="1:7" x14ac:dyDescent="0.2">
      <c r="A3" s="4">
        <v>1</v>
      </c>
      <c r="B3" s="3" t="s">
        <v>6</v>
      </c>
      <c r="C3" s="3" t="s">
        <v>7</v>
      </c>
      <c r="D3" s="5">
        <v>200300000</v>
      </c>
      <c r="E3" s="5">
        <v>178305069.69999999</v>
      </c>
      <c r="F3" s="5">
        <f>D3-E3</f>
        <v>21994930.300000012</v>
      </c>
      <c r="G3" s="6">
        <f>E3/D3</f>
        <v>0.8901900634048926</v>
      </c>
    </row>
    <row r="4" spans="1:7" x14ac:dyDescent="0.2">
      <c r="C4" s="3" t="s">
        <v>8</v>
      </c>
      <c r="D4" s="5">
        <v>1266709219</v>
      </c>
      <c r="E4" s="5">
        <v>795490068.63999999</v>
      </c>
      <c r="F4" s="5">
        <f t="shared" ref="F4:F11" si="0">D4-E4</f>
        <v>471219150.36000001</v>
      </c>
      <c r="G4" s="6">
        <f t="shared" ref="G4:G12" si="1">E4/D4</f>
        <v>0.62799737833123004</v>
      </c>
    </row>
    <row r="5" spans="1:7" x14ac:dyDescent="0.2">
      <c r="C5" s="3" t="s">
        <v>9</v>
      </c>
      <c r="D5" s="5">
        <v>2512500000</v>
      </c>
      <c r="E5" s="5">
        <v>4062193555.9000001</v>
      </c>
      <c r="F5" s="5">
        <f t="shared" si="0"/>
        <v>-1549693555.9000001</v>
      </c>
      <c r="G5" s="6">
        <f t="shared" si="1"/>
        <v>1.6167934550845771</v>
      </c>
    </row>
    <row r="6" spans="1:7" x14ac:dyDescent="0.2">
      <c r="C6" s="3" t="s">
        <v>10</v>
      </c>
      <c r="D6" s="5">
        <v>4511486685</v>
      </c>
      <c r="E6" s="5">
        <v>4854935765.6999998</v>
      </c>
      <c r="F6" s="5">
        <f t="shared" si="0"/>
        <v>-343449080.69999981</v>
      </c>
      <c r="G6" s="6">
        <f t="shared" si="1"/>
        <v>1.0761276946337701</v>
      </c>
    </row>
    <row r="7" spans="1:7" x14ac:dyDescent="0.2">
      <c r="C7" s="3" t="s">
        <v>11</v>
      </c>
      <c r="D7" s="5">
        <v>420000000</v>
      </c>
      <c r="E7" s="5">
        <v>442293314</v>
      </c>
      <c r="F7" s="5">
        <f t="shared" si="0"/>
        <v>-22293314</v>
      </c>
      <c r="G7" s="6">
        <f t="shared" si="1"/>
        <v>1.0530793190476191</v>
      </c>
    </row>
    <row r="8" spans="1:7" x14ac:dyDescent="0.2">
      <c r="C8" s="3" t="s">
        <v>12</v>
      </c>
      <c r="D8" s="5">
        <v>361100000</v>
      </c>
      <c r="E8" s="5">
        <v>466661803.27999997</v>
      </c>
      <c r="F8" s="5">
        <f t="shared" si="0"/>
        <v>-105561803.27999997</v>
      </c>
      <c r="G8" s="6">
        <f t="shared" si="1"/>
        <v>1.2923339885904181</v>
      </c>
    </row>
    <row r="9" spans="1:7" x14ac:dyDescent="0.2">
      <c r="C9" s="3" t="s">
        <v>13</v>
      </c>
      <c r="D9" s="5">
        <v>222900204096</v>
      </c>
      <c r="E9" s="5">
        <v>222957330549.29999</v>
      </c>
      <c r="F9" s="5">
        <f t="shared" si="0"/>
        <v>-57126453.299987793</v>
      </c>
      <c r="G9" s="6">
        <f t="shared" si="1"/>
        <v>1.0002562871287251</v>
      </c>
    </row>
    <row r="10" spans="1:7" x14ac:dyDescent="0.2">
      <c r="C10" s="3" t="s">
        <v>14</v>
      </c>
      <c r="D10" s="5">
        <v>22495915</v>
      </c>
      <c r="E10" s="5">
        <v>22495914.719999999</v>
      </c>
      <c r="F10" s="5">
        <f t="shared" si="0"/>
        <v>0.2800000011920929</v>
      </c>
      <c r="G10" s="6">
        <f t="shared" si="1"/>
        <v>0.99999998755329578</v>
      </c>
    </row>
    <row r="11" spans="1:7" x14ac:dyDescent="0.2">
      <c r="C11" s="3" t="s">
        <v>15</v>
      </c>
      <c r="D11" s="5">
        <v>24590565917.98</v>
      </c>
      <c r="E11" s="5">
        <v>24590565917.98</v>
      </c>
      <c r="F11" s="5">
        <f t="shared" si="0"/>
        <v>0</v>
      </c>
      <c r="G11" s="6">
        <f t="shared" si="1"/>
        <v>1</v>
      </c>
    </row>
    <row r="12" spans="1:7" s="8" customFormat="1" x14ac:dyDescent="0.2">
      <c r="A12" s="7"/>
      <c r="C12" s="8" t="s">
        <v>16</v>
      </c>
      <c r="D12" s="9">
        <f>SUM(D3:D11)</f>
        <v>256785361832.98001</v>
      </c>
      <c r="E12" s="9">
        <f>SUM(E3:E11)</f>
        <v>258370271959.22</v>
      </c>
      <c r="F12" s="9">
        <f>SUM(F3:F11)</f>
        <v>-1584910126.2399876</v>
      </c>
      <c r="G12" s="10">
        <f t="shared" si="1"/>
        <v>1.0061721202288425</v>
      </c>
    </row>
    <row r="14" spans="1:7" x14ac:dyDescent="0.2">
      <c r="A14" s="4">
        <v>2</v>
      </c>
      <c r="B14" s="3" t="s">
        <v>17</v>
      </c>
      <c r="C14" s="3" t="s">
        <v>8</v>
      </c>
      <c r="D14" s="5">
        <v>2400000000</v>
      </c>
      <c r="E14" s="5">
        <v>2487208178.9400001</v>
      </c>
      <c r="F14" s="5">
        <f>D14-E14</f>
        <v>-87208178.940000057</v>
      </c>
      <c r="G14" s="6">
        <f>E14/D14</f>
        <v>1.036336741225</v>
      </c>
    </row>
    <row r="15" spans="1:7" x14ac:dyDescent="0.2">
      <c r="C15" s="3" t="s">
        <v>15</v>
      </c>
      <c r="D15" s="5">
        <v>2897908662.4899998</v>
      </c>
      <c r="E15" s="5">
        <v>2869961009.6900001</v>
      </c>
      <c r="F15" s="5">
        <f>D15-E15</f>
        <v>27947652.799999714</v>
      </c>
      <c r="G15" s="6">
        <f t="shared" ref="G15:G16" si="2">E15/D15</f>
        <v>0.99035592351072033</v>
      </c>
    </row>
    <row r="16" spans="1:7" s="8" customFormat="1" x14ac:dyDescent="0.2">
      <c r="A16" s="7"/>
      <c r="C16" s="8" t="s">
        <v>16</v>
      </c>
      <c r="D16" s="9">
        <f>SUM(D14:D15)</f>
        <v>5297908662.4899998</v>
      </c>
      <c r="E16" s="9">
        <f t="shared" ref="E16:F16" si="3">SUM(E14:E15)</f>
        <v>5357169188.6300001</v>
      </c>
      <c r="F16" s="9">
        <f t="shared" si="3"/>
        <v>-59260526.140000343</v>
      </c>
      <c r="G16" s="10">
        <f t="shared" si="2"/>
        <v>1.0111856451130563</v>
      </c>
    </row>
    <row r="18" spans="1:7" x14ac:dyDescent="0.2">
      <c r="A18" s="4">
        <v>4</v>
      </c>
      <c r="B18" s="3" t="s">
        <v>18</v>
      </c>
      <c r="C18" s="3" t="s">
        <v>9</v>
      </c>
      <c r="D18" s="5">
        <v>10900000</v>
      </c>
      <c r="E18" s="5">
        <v>10549278.369999999</v>
      </c>
      <c r="F18" s="5">
        <f>D18-E18</f>
        <v>350721.63000000082</v>
      </c>
      <c r="G18" s="6">
        <f>E18/D18</f>
        <v>0.9678237036697247</v>
      </c>
    </row>
    <row r="19" spans="1:7" x14ac:dyDescent="0.2">
      <c r="C19" s="3" t="s">
        <v>19</v>
      </c>
      <c r="D19" s="5">
        <v>119100000</v>
      </c>
      <c r="E19" s="5">
        <v>214125181.62</v>
      </c>
      <c r="F19" s="5">
        <f>D19-E19</f>
        <v>-95025181.620000005</v>
      </c>
      <c r="G19" s="6">
        <f t="shared" ref="G19:G20" si="4">E19/D19</f>
        <v>1.7978604670025189</v>
      </c>
    </row>
    <row r="20" spans="1:7" s="8" customFormat="1" x14ac:dyDescent="0.2">
      <c r="A20" s="7"/>
      <c r="C20" s="8" t="s">
        <v>16</v>
      </c>
      <c r="D20" s="9">
        <f>SUM(D18:D19)</f>
        <v>130000000</v>
      </c>
      <c r="E20" s="9">
        <f t="shared" ref="E20:F20" si="5">SUM(E18:E19)</f>
        <v>224674459.99000001</v>
      </c>
      <c r="F20" s="9">
        <f t="shared" si="5"/>
        <v>-94674459.99000001</v>
      </c>
      <c r="G20" s="10">
        <f t="shared" si="4"/>
        <v>1.7282650768461538</v>
      </c>
    </row>
    <row r="22" spans="1:7" x14ac:dyDescent="0.2">
      <c r="A22" s="4">
        <v>5</v>
      </c>
      <c r="B22" s="3" t="s">
        <v>20</v>
      </c>
      <c r="C22" s="3" t="s">
        <v>21</v>
      </c>
      <c r="D22" s="5">
        <v>500000000</v>
      </c>
      <c r="E22" s="5">
        <v>418210337.57999998</v>
      </c>
      <c r="F22" s="5">
        <f>D22+-E22</f>
        <v>81789662.420000017</v>
      </c>
      <c r="G22" s="6">
        <f>E22/D22</f>
        <v>0.83642067515999996</v>
      </c>
    </row>
    <row r="23" spans="1:7" x14ac:dyDescent="0.2">
      <c r="C23" s="3" t="s">
        <v>9</v>
      </c>
      <c r="D23" s="5">
        <v>60000000</v>
      </c>
      <c r="E23" s="5">
        <v>45303186.979999997</v>
      </c>
      <c r="F23" s="5">
        <f t="shared" ref="F23:F29" si="6">D23+-E23</f>
        <v>14696813.020000003</v>
      </c>
      <c r="G23" s="6">
        <f t="shared" ref="G23:G30" si="7">E23/D23</f>
        <v>0.75505311633333327</v>
      </c>
    </row>
    <row r="24" spans="1:7" x14ac:dyDescent="0.2">
      <c r="C24" s="3" t="s">
        <v>10</v>
      </c>
      <c r="D24" s="5">
        <v>40000000</v>
      </c>
      <c r="E24" s="5">
        <v>48496560</v>
      </c>
      <c r="F24" s="5">
        <f t="shared" si="6"/>
        <v>-8496560</v>
      </c>
      <c r="G24" s="6">
        <f t="shared" si="7"/>
        <v>1.2124140000000001</v>
      </c>
    </row>
    <row r="25" spans="1:7" x14ac:dyDescent="0.2">
      <c r="C25" s="3" t="s">
        <v>12</v>
      </c>
      <c r="D25" s="5">
        <v>5000000</v>
      </c>
      <c r="E25" s="11">
        <v>5393452.5</v>
      </c>
      <c r="F25" s="5">
        <f t="shared" si="6"/>
        <v>-393452.5</v>
      </c>
      <c r="G25" s="6">
        <v>0</v>
      </c>
    </row>
    <row r="26" spans="1:7" x14ac:dyDescent="0.2">
      <c r="C26" s="3" t="s">
        <v>13</v>
      </c>
      <c r="D26" s="5">
        <v>5166920359.0500002</v>
      </c>
      <c r="E26" s="5">
        <v>4292152234.3600001</v>
      </c>
      <c r="F26" s="5">
        <f t="shared" si="6"/>
        <v>874768124.69000006</v>
      </c>
      <c r="G26" s="6">
        <f t="shared" si="7"/>
        <v>0.8306983533899801</v>
      </c>
    </row>
    <row r="27" spans="1:7" x14ac:dyDescent="0.2">
      <c r="C27" s="3" t="s">
        <v>22</v>
      </c>
      <c r="D27" s="5">
        <v>85000000</v>
      </c>
      <c r="E27" s="5">
        <v>83314271.269999996</v>
      </c>
      <c r="F27" s="5">
        <f t="shared" si="6"/>
        <v>1685728.7300000042</v>
      </c>
      <c r="G27" s="6">
        <f t="shared" si="7"/>
        <v>0.98016789729411757</v>
      </c>
    </row>
    <row r="28" spans="1:7" x14ac:dyDescent="0.2">
      <c r="C28" s="3" t="s">
        <v>23</v>
      </c>
      <c r="D28" s="5">
        <v>452447650.94999999</v>
      </c>
      <c r="E28" s="5">
        <v>413228796.64999998</v>
      </c>
      <c r="F28" s="5">
        <f t="shared" si="6"/>
        <v>39218854.300000012</v>
      </c>
      <c r="G28" s="6">
        <f t="shared" si="7"/>
        <v>0.91331847072771277</v>
      </c>
    </row>
    <row r="29" spans="1:7" x14ac:dyDescent="0.2">
      <c r="C29" s="3" t="s">
        <v>15</v>
      </c>
      <c r="D29" s="5">
        <v>8472046388.5200005</v>
      </c>
      <c r="E29" s="5">
        <v>8793728565.9200001</v>
      </c>
      <c r="F29" s="5">
        <f t="shared" si="6"/>
        <v>-321682177.39999962</v>
      </c>
      <c r="G29" s="6">
        <f t="shared" si="7"/>
        <v>1.0379698319211157</v>
      </c>
    </row>
    <row r="30" spans="1:7" s="8" customFormat="1" x14ac:dyDescent="0.2">
      <c r="A30" s="7"/>
      <c r="C30" s="8" t="s">
        <v>16</v>
      </c>
      <c r="D30" s="9">
        <f>SUM(D22:D29)</f>
        <v>14781414398.52</v>
      </c>
      <c r="E30" s="9">
        <f t="shared" ref="E30:F30" si="8">SUM(E22:E29)</f>
        <v>14099827405.26</v>
      </c>
      <c r="F30" s="9">
        <f t="shared" si="8"/>
        <v>681586993.26000047</v>
      </c>
      <c r="G30" s="10">
        <f t="shared" si="7"/>
        <v>0.95388891922763197</v>
      </c>
    </row>
    <row r="32" spans="1:7" x14ac:dyDescent="0.2">
      <c r="A32" s="4">
        <v>6</v>
      </c>
      <c r="B32" s="3" t="s">
        <v>24</v>
      </c>
      <c r="C32" s="3" t="s">
        <v>10</v>
      </c>
      <c r="D32" s="5">
        <v>500000000</v>
      </c>
      <c r="E32" s="5">
        <v>427800024.61000001</v>
      </c>
      <c r="F32" s="5">
        <f>D32-E32</f>
        <v>72199975.389999986</v>
      </c>
      <c r="G32" s="6">
        <f>E32/D32</f>
        <v>0.85560004921999999</v>
      </c>
    </row>
    <row r="33" spans="1:7" x14ac:dyDescent="0.2">
      <c r="C33" s="3" t="s">
        <v>15</v>
      </c>
      <c r="D33" s="5">
        <v>465835150.38</v>
      </c>
      <c r="E33" s="5">
        <v>456644799.23000002</v>
      </c>
      <c r="F33" s="5">
        <f>D33-E33</f>
        <v>9190351.1499999762</v>
      </c>
      <c r="G33" s="6">
        <f t="shared" ref="G33:G34" si="9">E33/D33</f>
        <v>0.98027123727674259</v>
      </c>
    </row>
    <row r="34" spans="1:7" s="8" customFormat="1" x14ac:dyDescent="0.2">
      <c r="A34" s="7"/>
      <c r="C34" s="8" t="s">
        <v>16</v>
      </c>
      <c r="D34" s="9">
        <f>SUM(D32:D33)</f>
        <v>965835150.38</v>
      </c>
      <c r="E34" s="9">
        <f t="shared" ref="E34:F34" si="10">SUM(E32:E33)</f>
        <v>884444823.84000003</v>
      </c>
      <c r="F34" s="9">
        <f t="shared" si="10"/>
        <v>81390326.539999962</v>
      </c>
      <c r="G34" s="10">
        <f t="shared" si="9"/>
        <v>0.91573062286252727</v>
      </c>
    </row>
    <row r="36" spans="1:7" x14ac:dyDescent="0.2">
      <c r="A36" s="4">
        <v>7</v>
      </c>
      <c r="B36" s="3" t="s">
        <v>25</v>
      </c>
      <c r="C36" s="3" t="s">
        <v>10</v>
      </c>
      <c r="D36" s="5">
        <v>2250000000</v>
      </c>
      <c r="E36" s="5">
        <v>2214288876.79</v>
      </c>
      <c r="F36" s="5">
        <f>D36-E36</f>
        <v>35711123.210000038</v>
      </c>
      <c r="G36" s="6">
        <f>E36/D36</f>
        <v>0.98412838968444438</v>
      </c>
    </row>
    <row r="37" spans="1:7" x14ac:dyDescent="0.2">
      <c r="C37" s="3" t="s">
        <v>15</v>
      </c>
      <c r="D37" s="5">
        <v>448484419.56</v>
      </c>
      <c r="E37" s="5">
        <v>436140830.81</v>
      </c>
      <c r="F37" s="5">
        <f>D37-E37</f>
        <v>12343588.75</v>
      </c>
      <c r="G37" s="6">
        <f t="shared" ref="G37:G38" si="11">E37/D37</f>
        <v>0.97247710687004452</v>
      </c>
    </row>
    <row r="38" spans="1:7" s="8" customFormat="1" x14ac:dyDescent="0.2">
      <c r="A38" s="7"/>
      <c r="C38" s="8" t="s">
        <v>16</v>
      </c>
      <c r="D38" s="9">
        <f>SUM(D36:D37)</f>
        <v>2698484419.5599999</v>
      </c>
      <c r="E38" s="9">
        <f t="shared" ref="E38:F38" si="12">SUM(E36:E37)</f>
        <v>2650429707.5999999</v>
      </c>
      <c r="F38" s="9">
        <f t="shared" si="12"/>
        <v>48054711.960000038</v>
      </c>
      <c r="G38" s="10">
        <f t="shared" si="11"/>
        <v>0.98219196241724616</v>
      </c>
    </row>
    <row r="40" spans="1:7" x14ac:dyDescent="0.2">
      <c r="A40" s="4">
        <v>8</v>
      </c>
      <c r="B40" s="3" t="s">
        <v>26</v>
      </c>
      <c r="C40" s="3" t="s">
        <v>8</v>
      </c>
      <c r="D40" s="5">
        <v>1000000000</v>
      </c>
      <c r="E40" s="5">
        <v>921649741.42999995</v>
      </c>
      <c r="F40" s="5">
        <f>D40-E40</f>
        <v>78350258.570000052</v>
      </c>
      <c r="G40" s="6">
        <f>E40/D40</f>
        <v>0.92164974143</v>
      </c>
    </row>
    <row r="41" spans="1:7" x14ac:dyDescent="0.2">
      <c r="C41" s="3" t="s">
        <v>9</v>
      </c>
      <c r="D41" s="5">
        <v>100000000</v>
      </c>
      <c r="E41" s="5">
        <v>65261386.149999999</v>
      </c>
      <c r="F41" s="5">
        <f t="shared" ref="F41:F43" si="13">D41-E41</f>
        <v>34738613.850000001</v>
      </c>
      <c r="G41" s="6">
        <f t="shared" ref="G41:G44" si="14">E41/D41</f>
        <v>0.6526138615</v>
      </c>
    </row>
    <row r="42" spans="1:7" x14ac:dyDescent="0.2">
      <c r="C42" s="3" t="s">
        <v>23</v>
      </c>
      <c r="D42" s="5">
        <v>550000000</v>
      </c>
      <c r="E42" s="5">
        <v>1072258088.73</v>
      </c>
      <c r="F42" s="5">
        <f t="shared" si="13"/>
        <v>-522258088.73000002</v>
      </c>
      <c r="G42" s="6">
        <f t="shared" si="14"/>
        <v>1.9495601613272728</v>
      </c>
    </row>
    <row r="43" spans="1:7" x14ac:dyDescent="0.2">
      <c r="C43" s="3" t="s">
        <v>15</v>
      </c>
      <c r="D43" s="5">
        <v>5257333555.0900002</v>
      </c>
      <c r="E43" s="5">
        <v>4971429480.5299997</v>
      </c>
      <c r="F43" s="5">
        <f t="shared" si="13"/>
        <v>285904074.56000042</v>
      </c>
      <c r="G43" s="6">
        <f t="shared" si="14"/>
        <v>0.94561804542852412</v>
      </c>
    </row>
    <row r="44" spans="1:7" s="8" customFormat="1" x14ac:dyDescent="0.2">
      <c r="A44" s="7"/>
      <c r="C44" s="8" t="s">
        <v>16</v>
      </c>
      <c r="D44" s="9">
        <f>SUM(D40:D43)</f>
        <v>6907333555.0900002</v>
      </c>
      <c r="E44" s="9">
        <f t="shared" ref="E44:F44" si="15">SUM(E40:E43)</f>
        <v>7030598696.8400002</v>
      </c>
      <c r="F44" s="9">
        <f t="shared" si="15"/>
        <v>-123265141.74999952</v>
      </c>
      <c r="G44" s="10">
        <f t="shared" si="14"/>
        <v>1.0178455464423266</v>
      </c>
    </row>
    <row r="46" spans="1:7" x14ac:dyDescent="0.2">
      <c r="A46" s="4">
        <v>9</v>
      </c>
      <c r="B46" s="3" t="s">
        <v>27</v>
      </c>
      <c r="C46" s="3" t="s">
        <v>13</v>
      </c>
      <c r="D46" s="5">
        <v>4752831347.75</v>
      </c>
      <c r="E46" s="5">
        <v>4779837214.9499998</v>
      </c>
      <c r="F46" s="5">
        <f>D46-E46</f>
        <v>-27005867.199999809</v>
      </c>
      <c r="G46" s="6">
        <f>E46/D46</f>
        <v>1.0056820588032824</v>
      </c>
    </row>
    <row r="47" spans="1:7" x14ac:dyDescent="0.2">
      <c r="C47" s="3" t="s">
        <v>15</v>
      </c>
      <c r="D47" s="5">
        <v>3245059226.3400002</v>
      </c>
      <c r="E47" s="5">
        <v>3219184649.3400002</v>
      </c>
      <c r="F47" s="5">
        <f>D47-E47</f>
        <v>25874577</v>
      </c>
      <c r="G47" s="6">
        <f t="shared" ref="G47:G48" si="16">E47/D47</f>
        <v>0.99202647002865862</v>
      </c>
    </row>
    <row r="48" spans="1:7" s="8" customFormat="1" x14ac:dyDescent="0.2">
      <c r="A48" s="7"/>
      <c r="C48" s="8" t="s">
        <v>16</v>
      </c>
      <c r="D48" s="9">
        <f>SUM(D46:D47)</f>
        <v>7997890574.0900002</v>
      </c>
      <c r="E48" s="9">
        <f t="shared" ref="E48:F48" si="17">SUM(E46:E47)</f>
        <v>7999021864.29</v>
      </c>
      <c r="F48" s="9">
        <f t="shared" si="17"/>
        <v>-1131290.1999998093</v>
      </c>
      <c r="G48" s="10">
        <f t="shared" si="16"/>
        <v>1.0001414485719102</v>
      </c>
    </row>
    <row r="50" spans="1:7" x14ac:dyDescent="0.2">
      <c r="A50" s="4">
        <v>10</v>
      </c>
      <c r="B50" s="3" t="s">
        <v>28</v>
      </c>
      <c r="C50" s="3" t="s">
        <v>13</v>
      </c>
      <c r="D50" s="5">
        <v>2764004082.8099999</v>
      </c>
      <c r="E50" s="11" t="s">
        <v>29</v>
      </c>
      <c r="F50" s="5">
        <v>2764004081.8299999</v>
      </c>
      <c r="G50" s="6">
        <v>0</v>
      </c>
    </row>
    <row r="51" spans="1:7" x14ac:dyDescent="0.2">
      <c r="C51" s="3" t="s">
        <v>14</v>
      </c>
      <c r="D51" s="5">
        <v>85550000</v>
      </c>
      <c r="E51" s="5">
        <v>27629175</v>
      </c>
      <c r="F51" s="5">
        <f>D51-E51</f>
        <v>57920825</v>
      </c>
      <c r="G51" s="6">
        <v>0</v>
      </c>
    </row>
    <row r="52" spans="1:7" x14ac:dyDescent="0.2">
      <c r="C52" s="3" t="s">
        <v>15</v>
      </c>
      <c r="D52" s="5">
        <v>1411092421.49</v>
      </c>
      <c r="E52" s="12">
        <v>1411092421.49</v>
      </c>
      <c r="F52" s="5">
        <f>D52-E52</f>
        <v>0</v>
      </c>
      <c r="G52" s="6">
        <f t="shared" ref="G52:G53" si="18">E52/D52</f>
        <v>1</v>
      </c>
    </row>
    <row r="53" spans="1:7" s="8" customFormat="1" x14ac:dyDescent="0.2">
      <c r="A53" s="7"/>
      <c r="C53" s="8" t="s">
        <v>16</v>
      </c>
      <c r="D53" s="9">
        <f>SUM(D50:D52)</f>
        <v>4260646504.3000002</v>
      </c>
      <c r="E53" s="9">
        <f t="shared" ref="E53:F53" si="19">SUM(E50:E52)</f>
        <v>1438721596.49</v>
      </c>
      <c r="F53" s="9">
        <f t="shared" si="19"/>
        <v>2821924906.8299999</v>
      </c>
      <c r="G53" s="10">
        <f t="shared" si="18"/>
        <v>0.33767682792693304</v>
      </c>
    </row>
    <row r="55" spans="1:7" s="8" customFormat="1" x14ac:dyDescent="0.2">
      <c r="A55" s="33" t="s">
        <v>30</v>
      </c>
      <c r="B55" s="33"/>
      <c r="C55" s="13"/>
      <c r="D55" s="14">
        <f>D12+D16+D20+D30+D34+D38+D44+D48+D53</f>
        <v>299824875097.41003</v>
      </c>
      <c r="E55" s="14">
        <f t="shared" ref="E55:F55" si="20">E12+E16+E20+E30+E34+E38+E44+E48+E53</f>
        <v>298055159702.15997</v>
      </c>
      <c r="F55" s="14">
        <f t="shared" si="20"/>
        <v>1769715394.2700131</v>
      </c>
      <c r="G55" s="15">
        <f>E55/D55</f>
        <v>0.99409750310185208</v>
      </c>
    </row>
    <row r="58" spans="1:7" x14ac:dyDescent="0.2">
      <c r="E58" s="5"/>
    </row>
  </sheetData>
  <mergeCells count="2">
    <mergeCell ref="A55:B55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H32" sqref="H32"/>
    </sheetView>
  </sheetViews>
  <sheetFormatPr baseColWidth="10" defaultRowHeight="11.25" x14ac:dyDescent="0.2"/>
  <cols>
    <col min="1" max="1" width="11.42578125" style="3"/>
    <col min="2" max="2" width="9.42578125" style="3" customWidth="1"/>
    <col min="3" max="3" width="35.140625" style="3" bestFit="1" customWidth="1"/>
    <col min="4" max="6" width="14.7109375" style="3" customWidth="1"/>
    <col min="7" max="7" width="9.42578125" style="3" customWidth="1"/>
    <col min="8" max="16384" width="11.42578125" style="3"/>
  </cols>
  <sheetData>
    <row r="3" spans="2:7" ht="22.5" x14ac:dyDescent="0.2">
      <c r="B3" s="23" t="s">
        <v>31</v>
      </c>
      <c r="C3" s="24" t="s">
        <v>1</v>
      </c>
      <c r="D3" s="24" t="s">
        <v>2</v>
      </c>
      <c r="E3" s="23" t="s">
        <v>3</v>
      </c>
      <c r="F3" s="23" t="s">
        <v>32</v>
      </c>
      <c r="G3" s="23" t="s">
        <v>33</v>
      </c>
    </row>
    <row r="4" spans="2:7" x14ac:dyDescent="0.2">
      <c r="B4" s="16">
        <v>1</v>
      </c>
      <c r="C4" s="17" t="s">
        <v>21</v>
      </c>
      <c r="D4" s="18">
        <v>500000000</v>
      </c>
      <c r="E4" s="18">
        <v>418210337.57999998</v>
      </c>
      <c r="F4" s="18">
        <f>D4-E4</f>
        <v>81789662.420000017</v>
      </c>
      <c r="G4" s="19">
        <f>E4/D4</f>
        <v>0.83642067515999996</v>
      </c>
    </row>
    <row r="5" spans="2:7" x14ac:dyDescent="0.2">
      <c r="B5" s="16">
        <v>2</v>
      </c>
      <c r="C5" s="17" t="s">
        <v>7</v>
      </c>
      <c r="D5" s="18">
        <v>200300000</v>
      </c>
      <c r="E5" s="18">
        <v>178305069.69999999</v>
      </c>
      <c r="F5" s="18">
        <f t="shared" ref="F5:F16" si="0">D5-E5</f>
        <v>21994930.300000012</v>
      </c>
      <c r="G5" s="19">
        <f t="shared" ref="G5:G16" si="1">E5/D5</f>
        <v>0.8901900634048926</v>
      </c>
    </row>
    <row r="6" spans="2:7" x14ac:dyDescent="0.2">
      <c r="B6" s="16">
        <v>4</v>
      </c>
      <c r="C6" s="17" t="s">
        <v>8</v>
      </c>
      <c r="D6" s="18">
        <v>4666709219</v>
      </c>
      <c r="E6" s="18">
        <v>4204347989.0100002</v>
      </c>
      <c r="F6" s="18">
        <f t="shared" si="0"/>
        <v>462361229.98999977</v>
      </c>
      <c r="G6" s="19">
        <f t="shared" si="1"/>
        <v>0.90092349698851037</v>
      </c>
    </row>
    <row r="7" spans="2:7" x14ac:dyDescent="0.2">
      <c r="B7" s="16">
        <v>5</v>
      </c>
      <c r="C7" s="17" t="s">
        <v>9</v>
      </c>
      <c r="D7" s="18">
        <v>2683400000</v>
      </c>
      <c r="E7" s="18">
        <v>4183307407.4000001</v>
      </c>
      <c r="F7" s="18">
        <f t="shared" si="0"/>
        <v>-1499907407.4000001</v>
      </c>
      <c r="G7" s="19">
        <f t="shared" si="1"/>
        <v>1.5589578174703735</v>
      </c>
    </row>
    <row r="8" spans="2:7" x14ac:dyDescent="0.2">
      <c r="B8" s="16">
        <v>6</v>
      </c>
      <c r="C8" s="17" t="s">
        <v>49</v>
      </c>
      <c r="D8" s="18">
        <v>7301486685</v>
      </c>
      <c r="E8" s="18">
        <v>7545521227.1000004</v>
      </c>
      <c r="F8" s="18">
        <f t="shared" si="0"/>
        <v>-244034542.10000038</v>
      </c>
      <c r="G8" s="19">
        <f t="shared" si="1"/>
        <v>1.0334225826366759</v>
      </c>
    </row>
    <row r="9" spans="2:7" x14ac:dyDescent="0.2">
      <c r="B9" s="16">
        <v>7</v>
      </c>
      <c r="C9" s="17" t="s">
        <v>11</v>
      </c>
      <c r="D9" s="18">
        <v>420000000</v>
      </c>
      <c r="E9" s="18">
        <v>442293314</v>
      </c>
      <c r="F9" s="18">
        <f t="shared" si="0"/>
        <v>-22293314</v>
      </c>
      <c r="G9" s="19">
        <f t="shared" si="1"/>
        <v>1.0530793190476191</v>
      </c>
    </row>
    <row r="10" spans="2:7" x14ac:dyDescent="0.2">
      <c r="B10" s="16">
        <v>8</v>
      </c>
      <c r="C10" s="17" t="s">
        <v>12</v>
      </c>
      <c r="D10" s="18">
        <v>366100000</v>
      </c>
      <c r="E10" s="18">
        <v>472055255.77999997</v>
      </c>
      <c r="F10" s="18">
        <f t="shared" si="0"/>
        <v>-105955255.77999997</v>
      </c>
      <c r="G10" s="19">
        <f t="shared" si="1"/>
        <v>1.2894161589183282</v>
      </c>
    </row>
    <row r="11" spans="2:7" x14ac:dyDescent="0.2">
      <c r="B11" s="16">
        <v>9</v>
      </c>
      <c r="C11" s="17" t="s">
        <v>13</v>
      </c>
      <c r="D11" s="18">
        <v>235583959885.60999</v>
      </c>
      <c r="E11" s="18">
        <v>232029319999.59</v>
      </c>
      <c r="F11" s="18">
        <f t="shared" si="0"/>
        <v>3554639886.019989</v>
      </c>
      <c r="G11" s="19">
        <f t="shared" si="1"/>
        <v>0.9849113671077353</v>
      </c>
    </row>
    <row r="12" spans="2:7" x14ac:dyDescent="0.2">
      <c r="B12" s="16">
        <v>10</v>
      </c>
      <c r="C12" s="17" t="s">
        <v>50</v>
      </c>
      <c r="D12" s="18">
        <v>108045915</v>
      </c>
      <c r="E12" s="18">
        <v>50125089.719999999</v>
      </c>
      <c r="F12" s="18">
        <f t="shared" si="0"/>
        <v>57920825.280000001</v>
      </c>
      <c r="G12" s="19">
        <f t="shared" si="1"/>
        <v>0.46392396899040561</v>
      </c>
    </row>
    <row r="13" spans="2:7" x14ac:dyDescent="0.2">
      <c r="B13" s="16">
        <v>11</v>
      </c>
      <c r="C13" s="17" t="s">
        <v>51</v>
      </c>
      <c r="D13" s="18">
        <v>85000000</v>
      </c>
      <c r="E13" s="18">
        <v>83314271.269999996</v>
      </c>
      <c r="F13" s="18">
        <f t="shared" si="0"/>
        <v>1685728.7300000042</v>
      </c>
      <c r="G13" s="19">
        <f t="shared" si="1"/>
        <v>0.98016789729411757</v>
      </c>
    </row>
    <row r="14" spans="2:7" x14ac:dyDescent="0.2">
      <c r="B14" s="16">
        <v>12</v>
      </c>
      <c r="C14" s="17" t="s">
        <v>52</v>
      </c>
      <c r="D14" s="18">
        <v>1002447650.95</v>
      </c>
      <c r="E14" s="18">
        <v>1485486885.3800001</v>
      </c>
      <c r="F14" s="18">
        <f t="shared" si="0"/>
        <v>-483039234.43000007</v>
      </c>
      <c r="G14" s="19">
        <f t="shared" si="1"/>
        <v>1.4818598098087548</v>
      </c>
    </row>
    <row r="15" spans="2:7" x14ac:dyDescent="0.2">
      <c r="B15" s="16">
        <v>14</v>
      </c>
      <c r="C15" s="17" t="s">
        <v>19</v>
      </c>
      <c r="D15" s="18">
        <v>119100000</v>
      </c>
      <c r="E15" s="18">
        <v>214125181.62</v>
      </c>
      <c r="F15" s="18">
        <f t="shared" si="0"/>
        <v>-95025181.620000005</v>
      </c>
      <c r="G15" s="19">
        <f t="shared" si="1"/>
        <v>1.7978604670025189</v>
      </c>
    </row>
    <row r="16" spans="2:7" x14ac:dyDescent="0.2">
      <c r="B16" s="16">
        <v>15</v>
      </c>
      <c r="C16" s="17" t="s">
        <v>15</v>
      </c>
      <c r="D16" s="18">
        <v>46788325741.849998</v>
      </c>
      <c r="E16" s="18">
        <v>46748747674.989998</v>
      </c>
      <c r="F16" s="18">
        <f t="shared" si="0"/>
        <v>39578066.86000061</v>
      </c>
      <c r="G16" s="19">
        <f t="shared" si="1"/>
        <v>0.99915410380191061</v>
      </c>
    </row>
    <row r="17" spans="2:7" x14ac:dyDescent="0.2">
      <c r="B17" s="35" t="s">
        <v>30</v>
      </c>
      <c r="C17" s="35"/>
      <c r="D17" s="25">
        <f>SUM(D4:D16)</f>
        <v>299824875097.40997</v>
      </c>
      <c r="E17" s="25">
        <f t="shared" ref="E17:F17" si="2">SUM(E4:E16)</f>
        <v>298055159703.14001</v>
      </c>
      <c r="F17" s="25">
        <f t="shared" si="2"/>
        <v>1769715394.269989</v>
      </c>
      <c r="G17" s="26">
        <f>E17/D17</f>
        <v>0.99409750310512091</v>
      </c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opLeftCell="A31" workbookViewId="0">
      <selection activeCell="F73" sqref="F73"/>
    </sheetView>
  </sheetViews>
  <sheetFormatPr baseColWidth="10" defaultRowHeight="11.25" x14ac:dyDescent="0.2"/>
  <cols>
    <col min="1" max="1" width="4.28515625" style="4" customWidth="1"/>
    <col min="2" max="2" width="21" style="3" bestFit="1" customWidth="1"/>
    <col min="3" max="3" width="33.42578125" style="3" customWidth="1"/>
    <col min="4" max="5" width="14.7109375" style="3" customWidth="1"/>
    <col min="6" max="6" width="13.85546875" style="3" customWidth="1"/>
    <col min="7" max="7" width="14.7109375" style="3" customWidth="1"/>
    <col min="8" max="8" width="9.42578125" style="3" customWidth="1"/>
    <col min="9" max="16384" width="11.42578125" style="3"/>
  </cols>
  <sheetData>
    <row r="2" spans="1:8" s="7" customFormat="1" ht="22.5" x14ac:dyDescent="0.2">
      <c r="A2" s="33" t="s">
        <v>34</v>
      </c>
      <c r="B2" s="33"/>
      <c r="C2" s="21" t="s">
        <v>1</v>
      </c>
      <c r="D2" s="21" t="s">
        <v>2</v>
      </c>
      <c r="E2" s="21" t="s">
        <v>35</v>
      </c>
      <c r="F2" s="21" t="s">
        <v>36</v>
      </c>
      <c r="G2" s="21" t="s">
        <v>37</v>
      </c>
      <c r="H2" s="22" t="s">
        <v>38</v>
      </c>
    </row>
    <row r="3" spans="1:8" x14ac:dyDescent="0.2">
      <c r="A3" s="4">
        <v>1</v>
      </c>
      <c r="B3" s="3" t="s">
        <v>6</v>
      </c>
      <c r="C3" s="3" t="s">
        <v>39</v>
      </c>
      <c r="D3" s="5">
        <v>166404066015.82001</v>
      </c>
      <c r="E3" s="5">
        <v>164831077935.35999</v>
      </c>
      <c r="F3" s="3">
        <v>0</v>
      </c>
      <c r="G3" s="5">
        <f>D3-E3-F3</f>
        <v>1572988080.460022</v>
      </c>
      <c r="H3" s="6">
        <f>(E3+F3)/D3</f>
        <v>0.99054717761337352</v>
      </c>
    </row>
    <row r="4" spans="1:8" x14ac:dyDescent="0.2">
      <c r="C4" s="3" t="s">
        <v>40</v>
      </c>
      <c r="D4" s="5">
        <v>15648467977.709999</v>
      </c>
      <c r="E4" s="5">
        <v>11755605689.629999</v>
      </c>
      <c r="F4" s="5">
        <v>2801399092.77</v>
      </c>
      <c r="G4" s="5">
        <f t="shared" ref="G4:G9" si="0">D4-E4-F4</f>
        <v>1091463195.3099999</v>
      </c>
      <c r="H4" s="6">
        <f t="shared" ref="H4:H8" si="1">(E4+F4)/D4</f>
        <v>0.93025111487816559</v>
      </c>
    </row>
    <row r="5" spans="1:8" x14ac:dyDescent="0.2">
      <c r="C5" s="3" t="s">
        <v>41</v>
      </c>
      <c r="D5" s="5">
        <v>5406833704.4399996</v>
      </c>
      <c r="E5" s="5">
        <v>4073940864.9899998</v>
      </c>
      <c r="F5" s="5">
        <v>1001497505.3099999</v>
      </c>
      <c r="G5" s="5">
        <f t="shared" si="0"/>
        <v>331395334.13999987</v>
      </c>
      <c r="H5" s="6">
        <f t="shared" si="1"/>
        <v>0.93870805867991391</v>
      </c>
    </row>
    <row r="6" spans="1:8" x14ac:dyDescent="0.2">
      <c r="C6" s="3" t="s">
        <v>42</v>
      </c>
      <c r="D6" s="5">
        <v>215119591.40000001</v>
      </c>
      <c r="E6" s="5">
        <v>233306538.25999999</v>
      </c>
      <c r="F6" s="5">
        <v>0</v>
      </c>
      <c r="G6" s="5">
        <f t="shared" si="0"/>
        <v>-18186946.859999985</v>
      </c>
      <c r="H6" s="6">
        <f t="shared" si="1"/>
        <v>1.0845434241560203</v>
      </c>
    </row>
    <row r="7" spans="1:8" x14ac:dyDescent="0.2">
      <c r="C7" s="3" t="s">
        <v>43</v>
      </c>
      <c r="D7" s="5">
        <v>19077811382.450001</v>
      </c>
      <c r="E7" s="5">
        <v>9027146629.4200001</v>
      </c>
      <c r="F7" s="5">
        <v>7332228618.0500002</v>
      </c>
      <c r="G7" s="5">
        <f t="shared" si="0"/>
        <v>2718436134.9800005</v>
      </c>
      <c r="H7" s="6">
        <f t="shared" si="1"/>
        <v>0.85750796669052221</v>
      </c>
    </row>
    <row r="8" spans="1:8" x14ac:dyDescent="0.2">
      <c r="C8" s="3" t="s">
        <v>44</v>
      </c>
      <c r="D8" s="5">
        <v>29240654686.150002</v>
      </c>
      <c r="E8" s="5">
        <v>26898876622.060001</v>
      </c>
      <c r="F8" s="5">
        <v>7223981.5499999998</v>
      </c>
      <c r="G8" s="5">
        <f t="shared" si="0"/>
        <v>2334554082.54</v>
      </c>
      <c r="H8" s="5">
        <f t="shared" si="1"/>
        <v>0.92016067671543023</v>
      </c>
    </row>
    <row r="9" spans="1:8" x14ac:dyDescent="0.2">
      <c r="C9" s="3" t="s">
        <v>45</v>
      </c>
      <c r="D9" s="5">
        <v>105000000</v>
      </c>
      <c r="E9" s="5">
        <v>111124699.39</v>
      </c>
      <c r="F9" s="5">
        <v>0</v>
      </c>
      <c r="G9" s="5">
        <f t="shared" si="0"/>
        <v>-6124699.3900000006</v>
      </c>
      <c r="H9" s="5">
        <v>0</v>
      </c>
    </row>
    <row r="10" spans="1:8" s="8" customFormat="1" x14ac:dyDescent="0.2">
      <c r="A10" s="7"/>
      <c r="C10" s="8" t="s">
        <v>16</v>
      </c>
      <c r="D10" s="9">
        <f>SUM(D3:D9)</f>
        <v>236097953357.97</v>
      </c>
      <c r="E10" s="9">
        <f t="shared" ref="E10:G10" si="2">SUM(E3:E9)</f>
        <v>216931078979.11002</v>
      </c>
      <c r="F10" s="9">
        <f t="shared" si="2"/>
        <v>11142349197.68</v>
      </c>
      <c r="G10" s="9">
        <f t="shared" si="2"/>
        <v>8024525181.1800213</v>
      </c>
      <c r="H10" s="10">
        <f>(E10+F10)/D10</f>
        <v>0.9660118816489135</v>
      </c>
    </row>
    <row r="12" spans="1:8" x14ac:dyDescent="0.2">
      <c r="A12" s="4">
        <v>2</v>
      </c>
      <c r="B12" s="3" t="s">
        <v>17</v>
      </c>
      <c r="C12" s="3" t="s">
        <v>39</v>
      </c>
      <c r="D12" s="5">
        <v>1395158286.5899999</v>
      </c>
      <c r="E12" s="5">
        <v>708971780.07000005</v>
      </c>
      <c r="F12" s="3">
        <v>0</v>
      </c>
      <c r="G12" s="5">
        <f t="shared" ref="G12:G17" si="3">D12-E12-F12</f>
        <v>686186506.51999986</v>
      </c>
      <c r="H12" s="6">
        <f>(E12+F12)/D12</f>
        <v>0.50816583815937155</v>
      </c>
    </row>
    <row r="13" spans="1:8" x14ac:dyDescent="0.2">
      <c r="C13" s="3" t="s">
        <v>40</v>
      </c>
      <c r="D13" s="5">
        <v>1203225333.78</v>
      </c>
      <c r="E13" s="5">
        <v>725797373.41999996</v>
      </c>
      <c r="F13" s="5">
        <v>172455000.56999999</v>
      </c>
      <c r="G13" s="5">
        <f t="shared" si="3"/>
        <v>304972959.79000002</v>
      </c>
      <c r="H13" s="6">
        <f t="shared" ref="H13:H18" si="4">(E13+F13)/D13</f>
        <v>0.74653711883549667</v>
      </c>
    </row>
    <row r="14" spans="1:8" x14ac:dyDescent="0.2">
      <c r="C14" s="3" t="s">
        <v>41</v>
      </c>
      <c r="D14" s="5">
        <v>625635909.74000001</v>
      </c>
      <c r="E14" s="5">
        <v>379109165.67000002</v>
      </c>
      <c r="F14" s="5">
        <v>40883543.600000001</v>
      </c>
      <c r="G14" s="5">
        <f t="shared" si="3"/>
        <v>205643200.47</v>
      </c>
      <c r="H14" s="6">
        <f t="shared" si="4"/>
        <v>0.67130531149425132</v>
      </c>
    </row>
    <row r="15" spans="1:8" x14ac:dyDescent="0.2">
      <c r="C15" s="3" t="s">
        <v>43</v>
      </c>
      <c r="D15" s="5">
        <v>466033910.13999999</v>
      </c>
      <c r="E15" s="5">
        <v>143661830.13</v>
      </c>
      <c r="F15" s="5">
        <v>147531436.5</v>
      </c>
      <c r="G15" s="5">
        <f t="shared" si="3"/>
        <v>174840643.50999999</v>
      </c>
      <c r="H15" s="6">
        <f t="shared" si="4"/>
        <v>0.62483278640072226</v>
      </c>
    </row>
    <row r="16" spans="1:8" x14ac:dyDescent="0.2">
      <c r="C16" s="3" t="s">
        <v>44</v>
      </c>
      <c r="D16" s="5">
        <v>229498389.74000001</v>
      </c>
      <c r="E16" s="5">
        <v>186291375.99000001</v>
      </c>
      <c r="F16" s="3">
        <v>0</v>
      </c>
      <c r="G16" s="5">
        <f t="shared" si="3"/>
        <v>43207013.75</v>
      </c>
      <c r="H16" s="6">
        <f t="shared" si="4"/>
        <v>0.81173282392547741</v>
      </c>
    </row>
    <row r="17" spans="1:8" x14ac:dyDescent="0.2">
      <c r="C17" s="3" t="s">
        <v>46</v>
      </c>
      <c r="D17" s="5">
        <v>1378356832.5</v>
      </c>
      <c r="E17" s="3">
        <v>0</v>
      </c>
      <c r="F17" s="3">
        <v>0</v>
      </c>
      <c r="G17" s="5">
        <f t="shared" si="3"/>
        <v>1378356832.5</v>
      </c>
      <c r="H17" s="6">
        <f t="shared" si="4"/>
        <v>0</v>
      </c>
    </row>
    <row r="18" spans="1:8" s="8" customFormat="1" x14ac:dyDescent="0.2">
      <c r="A18" s="7"/>
      <c r="C18" s="8" t="s">
        <v>16</v>
      </c>
      <c r="D18" s="9">
        <f>SUM(D12:D17)</f>
        <v>5297908662.4899998</v>
      </c>
      <c r="E18" s="9">
        <f t="shared" ref="E18:G18" si="5">SUM(E12:E17)</f>
        <v>2143831525.28</v>
      </c>
      <c r="F18" s="9">
        <f t="shared" si="5"/>
        <v>360869980.66999996</v>
      </c>
      <c r="G18" s="9">
        <f t="shared" si="5"/>
        <v>2793207156.54</v>
      </c>
      <c r="H18" s="10">
        <f t="shared" si="4"/>
        <v>0.47277174174097564</v>
      </c>
    </row>
    <row r="20" spans="1:8" x14ac:dyDescent="0.2">
      <c r="A20" s="4">
        <v>3</v>
      </c>
      <c r="B20" s="3" t="s">
        <v>47</v>
      </c>
      <c r="C20" s="3" t="s">
        <v>40</v>
      </c>
      <c r="D20" s="5">
        <v>4102903065.46</v>
      </c>
      <c r="E20" s="5">
        <v>363626342</v>
      </c>
      <c r="F20" s="5">
        <v>142608459.59999999</v>
      </c>
      <c r="G20" s="5">
        <f t="shared" ref="G20:G23" si="6">D20-E20-F20</f>
        <v>3596668263.8600001</v>
      </c>
      <c r="H20" s="6">
        <f>(E20+F20)/D20</f>
        <v>0.12338453858725106</v>
      </c>
    </row>
    <row r="21" spans="1:8" x14ac:dyDescent="0.2">
      <c r="C21" s="3" t="s">
        <v>42</v>
      </c>
      <c r="D21" s="5">
        <v>2356868988.8400002</v>
      </c>
      <c r="E21" s="5">
        <v>2356868988.8400002</v>
      </c>
      <c r="F21" s="5">
        <v>0</v>
      </c>
      <c r="G21" s="5">
        <f t="shared" si="6"/>
        <v>0</v>
      </c>
      <c r="H21" s="5">
        <v>0</v>
      </c>
    </row>
    <row r="22" spans="1:8" x14ac:dyDescent="0.2">
      <c r="C22" s="3" t="s">
        <v>43</v>
      </c>
      <c r="D22" s="5">
        <v>14147016333.059999</v>
      </c>
      <c r="E22" s="5">
        <v>1376014688.72</v>
      </c>
      <c r="F22" s="5">
        <v>1155080840.6099999</v>
      </c>
      <c r="G22" s="5">
        <f t="shared" si="6"/>
        <v>11615920803.73</v>
      </c>
      <c r="H22" s="5">
        <f t="shared" ref="H22:H24" si="7">(E22+F22)/D22</f>
        <v>0.17891373486401596</v>
      </c>
    </row>
    <row r="23" spans="1:8" x14ac:dyDescent="0.2">
      <c r="C23" s="3" t="s">
        <v>45</v>
      </c>
      <c r="D23" s="5">
        <v>191029106.03999999</v>
      </c>
      <c r="E23" s="5">
        <v>191029106.03999999</v>
      </c>
      <c r="F23" s="5">
        <v>0</v>
      </c>
      <c r="G23" s="5">
        <f t="shared" si="6"/>
        <v>0</v>
      </c>
      <c r="H23" s="6">
        <v>0</v>
      </c>
    </row>
    <row r="24" spans="1:8" s="8" customFormat="1" x14ac:dyDescent="0.2">
      <c r="A24" s="7"/>
      <c r="C24" s="8" t="s">
        <v>16</v>
      </c>
      <c r="D24" s="9">
        <f>SUM(D20:D23)</f>
        <v>20797817493.400002</v>
      </c>
      <c r="E24" s="9">
        <f t="shared" ref="E24:G24" si="8">SUM(E20:E23)</f>
        <v>4287539125.6000004</v>
      </c>
      <c r="F24" s="9">
        <f t="shared" si="8"/>
        <v>1297689300.2099998</v>
      </c>
      <c r="G24" s="9">
        <f t="shared" si="8"/>
        <v>15212589067.59</v>
      </c>
      <c r="H24" s="10">
        <f t="shared" si="7"/>
        <v>0.26854877573487806</v>
      </c>
    </row>
    <row r="26" spans="1:8" x14ac:dyDescent="0.2">
      <c r="A26" s="4">
        <v>4</v>
      </c>
      <c r="B26" s="3" t="s">
        <v>18</v>
      </c>
      <c r="C26" s="3" t="s">
        <v>48</v>
      </c>
      <c r="D26" s="5">
        <v>19590981.609999999</v>
      </c>
      <c r="E26" s="5">
        <v>11838713.5</v>
      </c>
      <c r="F26" s="3">
        <v>0</v>
      </c>
      <c r="G26" s="5">
        <f t="shared" ref="G26" si="9">D26-E26-F26</f>
        <v>7752268.1099999994</v>
      </c>
      <c r="H26" s="6">
        <f>(E26+F26)/D26</f>
        <v>0.60429404384500363</v>
      </c>
    </row>
    <row r="27" spans="1:8" s="8" customFormat="1" x14ac:dyDescent="0.2">
      <c r="A27" s="7"/>
      <c r="C27" s="8" t="s">
        <v>16</v>
      </c>
      <c r="D27" s="9">
        <f>SUM(D26)</f>
        <v>19590981.609999999</v>
      </c>
      <c r="E27" s="9">
        <f t="shared" ref="E27:G27" si="10">SUM(E26)</f>
        <v>11838713.5</v>
      </c>
      <c r="F27" s="9">
        <f t="shared" si="10"/>
        <v>0</v>
      </c>
      <c r="G27" s="9">
        <f t="shared" si="10"/>
        <v>7752268.1099999994</v>
      </c>
      <c r="H27" s="10">
        <f>(E27+F27)/D27</f>
        <v>0.60429404384500363</v>
      </c>
    </row>
    <row r="29" spans="1:8" x14ac:dyDescent="0.2">
      <c r="A29" s="4">
        <v>5</v>
      </c>
      <c r="B29" s="3" t="s">
        <v>20</v>
      </c>
      <c r="C29" s="3" t="s">
        <v>39</v>
      </c>
      <c r="D29" s="5">
        <v>3743577997.4000001</v>
      </c>
      <c r="E29" s="5">
        <v>2717288152.29</v>
      </c>
      <c r="F29" s="3">
        <v>0</v>
      </c>
      <c r="G29" s="5">
        <f t="shared" ref="G29:G35" si="11">D29-E29-F29</f>
        <v>1026289845.1100001</v>
      </c>
      <c r="H29" s="6">
        <f t="shared" ref="H29:H36" si="12">(E29+F29)/D29</f>
        <v>0.72585322228552962</v>
      </c>
    </row>
    <row r="30" spans="1:8" x14ac:dyDescent="0.2">
      <c r="C30" s="3" t="s">
        <v>40</v>
      </c>
      <c r="D30" s="5">
        <v>1898934260.6600001</v>
      </c>
      <c r="E30" s="5">
        <v>929464169.11000001</v>
      </c>
      <c r="F30" s="5">
        <v>395442892.81999999</v>
      </c>
      <c r="G30" s="5">
        <f t="shared" si="11"/>
        <v>574027198.73000002</v>
      </c>
      <c r="H30" s="6">
        <f t="shared" si="12"/>
        <v>0.69771086307617136</v>
      </c>
    </row>
    <row r="31" spans="1:8" x14ac:dyDescent="0.2">
      <c r="C31" s="3" t="s">
        <v>41</v>
      </c>
      <c r="D31" s="5">
        <v>758705607.40999997</v>
      </c>
      <c r="E31" s="5">
        <v>336293007.01999998</v>
      </c>
      <c r="F31" s="5">
        <v>188925773.11000001</v>
      </c>
      <c r="G31" s="5">
        <f t="shared" si="11"/>
        <v>233486827.27999997</v>
      </c>
      <c r="H31" s="6">
        <f t="shared" si="12"/>
        <v>0.692256357407116</v>
      </c>
    </row>
    <row r="32" spans="1:8" x14ac:dyDescent="0.2">
      <c r="C32" s="3" t="s">
        <v>42</v>
      </c>
      <c r="D32" s="5">
        <v>61371193.240000002</v>
      </c>
      <c r="E32" s="5">
        <v>28151779.280000001</v>
      </c>
      <c r="F32" s="3">
        <v>0</v>
      </c>
      <c r="G32" s="5">
        <f t="shared" si="11"/>
        <v>33219413.960000001</v>
      </c>
      <c r="H32" s="6">
        <f t="shared" si="12"/>
        <v>0.45871324629307469</v>
      </c>
    </row>
    <row r="33" spans="1:8" x14ac:dyDescent="0.2">
      <c r="C33" s="3" t="s">
        <v>43</v>
      </c>
      <c r="D33" s="5">
        <v>6227576324.6300001</v>
      </c>
      <c r="E33" s="5">
        <v>1064364068.6799999</v>
      </c>
      <c r="F33" s="5">
        <v>2179645380.1999998</v>
      </c>
      <c r="G33" s="5">
        <f t="shared" si="11"/>
        <v>2983566875.75</v>
      </c>
      <c r="H33" s="6">
        <f t="shared" si="12"/>
        <v>0.52091042803441456</v>
      </c>
    </row>
    <row r="34" spans="1:8" x14ac:dyDescent="0.2">
      <c r="C34" s="3" t="s">
        <v>44</v>
      </c>
      <c r="D34" s="5">
        <v>654689692.07000005</v>
      </c>
      <c r="E34" s="5">
        <v>478892316.50999999</v>
      </c>
      <c r="F34" s="3">
        <v>0</v>
      </c>
      <c r="G34" s="5">
        <f t="shared" si="11"/>
        <v>175797375.56000006</v>
      </c>
      <c r="H34" s="6">
        <f t="shared" si="12"/>
        <v>0.73147984810305577</v>
      </c>
    </row>
    <row r="35" spans="1:8" x14ac:dyDescent="0.2">
      <c r="C35" s="3" t="s">
        <v>46</v>
      </c>
      <c r="D35" s="5">
        <v>1436559323.1099999</v>
      </c>
      <c r="E35" s="3">
        <v>0</v>
      </c>
      <c r="F35" s="3">
        <v>0</v>
      </c>
      <c r="G35" s="5">
        <f t="shared" si="11"/>
        <v>1436559323.1099999</v>
      </c>
      <c r="H35" s="6">
        <f t="shared" si="12"/>
        <v>0</v>
      </c>
    </row>
    <row r="36" spans="1:8" s="8" customFormat="1" x14ac:dyDescent="0.2">
      <c r="A36" s="7"/>
      <c r="C36" s="8" t="s">
        <v>16</v>
      </c>
      <c r="D36" s="9">
        <f>SUM(D29:D35)</f>
        <v>14781414398.52</v>
      </c>
      <c r="E36" s="9">
        <f t="shared" ref="E36:G36" si="13">SUM(E29:E35)</f>
        <v>5554453492.8900003</v>
      </c>
      <c r="F36" s="9">
        <f t="shared" si="13"/>
        <v>2764014046.1300001</v>
      </c>
      <c r="G36" s="9">
        <f t="shared" si="13"/>
        <v>6462946859.5</v>
      </c>
      <c r="H36" s="10">
        <f t="shared" si="12"/>
        <v>0.56276532913202759</v>
      </c>
    </row>
    <row r="38" spans="1:8" x14ac:dyDescent="0.2">
      <c r="A38" s="4">
        <v>6</v>
      </c>
      <c r="B38" s="3" t="s">
        <v>24</v>
      </c>
      <c r="C38" s="3" t="s">
        <v>39</v>
      </c>
      <c r="D38" s="5">
        <v>221842375.25</v>
      </c>
      <c r="E38" s="5">
        <v>180372967.13999999</v>
      </c>
      <c r="F38" s="3">
        <v>0</v>
      </c>
      <c r="G38" s="5">
        <f t="shared" ref="G38:G43" si="14">D38-E38-F38</f>
        <v>41469408.110000014</v>
      </c>
      <c r="H38" s="6">
        <f>(E38+F38)/D38</f>
        <v>0.81306813874821238</v>
      </c>
    </row>
    <row r="39" spans="1:8" x14ac:dyDescent="0.2">
      <c r="C39" s="3" t="s">
        <v>40</v>
      </c>
      <c r="D39" s="5">
        <v>135188323.12</v>
      </c>
      <c r="E39" s="5">
        <v>149614630.55000001</v>
      </c>
      <c r="F39" s="5">
        <v>5769172.7999999998</v>
      </c>
      <c r="G39" s="5">
        <f t="shared" si="14"/>
        <v>-20195480.230000008</v>
      </c>
      <c r="H39" s="6">
        <f t="shared" ref="H39:H52" si="15">(E39+F39)/D39</f>
        <v>1.1493877560125774</v>
      </c>
    </row>
    <row r="40" spans="1:8" x14ac:dyDescent="0.2">
      <c r="C40" s="3" t="s">
        <v>41</v>
      </c>
      <c r="D40" s="5">
        <v>58939641.649999999</v>
      </c>
      <c r="E40" s="5">
        <v>43608395.579999998</v>
      </c>
      <c r="F40" s="5">
        <v>14879536.6</v>
      </c>
      <c r="G40" s="5">
        <f t="shared" si="14"/>
        <v>451709.47000000067</v>
      </c>
      <c r="H40" s="6">
        <f t="shared" si="15"/>
        <v>0.9923360669092226</v>
      </c>
    </row>
    <row r="41" spans="1:8" x14ac:dyDescent="0.2">
      <c r="C41" s="3" t="s">
        <v>43</v>
      </c>
      <c r="D41" s="5">
        <v>81059794.450000003</v>
      </c>
      <c r="E41" s="5">
        <v>21271368.899999999</v>
      </c>
      <c r="F41" s="5">
        <v>54341665.619999997</v>
      </c>
      <c r="G41" s="5">
        <f t="shared" si="14"/>
        <v>5446759.9300000072</v>
      </c>
      <c r="H41" s="6">
        <f t="shared" si="15"/>
        <v>0.93280565332102183</v>
      </c>
    </row>
    <row r="42" spans="1:8" x14ac:dyDescent="0.2">
      <c r="C42" s="3" t="s">
        <v>44</v>
      </c>
      <c r="D42" s="5">
        <v>51201352.920000002</v>
      </c>
      <c r="E42" s="5">
        <v>23967570.370000001</v>
      </c>
      <c r="F42" s="3">
        <v>0</v>
      </c>
      <c r="G42" s="5">
        <f t="shared" si="14"/>
        <v>27233782.550000001</v>
      </c>
      <c r="H42" s="6">
        <f t="shared" si="15"/>
        <v>0.46810423950024016</v>
      </c>
    </row>
    <row r="43" spans="1:8" x14ac:dyDescent="0.2">
      <c r="C43" s="3" t="s">
        <v>46</v>
      </c>
      <c r="D43" s="5">
        <v>417603662.99000001</v>
      </c>
      <c r="E43" s="3">
        <v>0</v>
      </c>
      <c r="F43" s="3">
        <v>0</v>
      </c>
      <c r="G43" s="5">
        <f t="shared" si="14"/>
        <v>417603662.99000001</v>
      </c>
      <c r="H43" s="6">
        <f t="shared" si="15"/>
        <v>0</v>
      </c>
    </row>
    <row r="44" spans="1:8" s="8" customFormat="1" x14ac:dyDescent="0.2">
      <c r="A44" s="7"/>
      <c r="C44" s="8" t="s">
        <v>16</v>
      </c>
      <c r="D44" s="9">
        <f>SUM(D38:D43)</f>
        <v>965835150.38</v>
      </c>
      <c r="E44" s="9">
        <f t="shared" ref="E44:G44" si="16">SUM(E38:E43)</f>
        <v>418834932.53999996</v>
      </c>
      <c r="F44" s="9">
        <f t="shared" si="16"/>
        <v>74990375.019999996</v>
      </c>
      <c r="G44" s="9">
        <f t="shared" si="16"/>
        <v>472009842.82000005</v>
      </c>
      <c r="H44" s="10">
        <f t="shared" si="15"/>
        <v>0.51129357568494826</v>
      </c>
    </row>
    <row r="46" spans="1:8" ht="22.5" x14ac:dyDescent="0.2">
      <c r="A46" s="4">
        <v>7</v>
      </c>
      <c r="B46" s="20" t="s">
        <v>25</v>
      </c>
      <c r="C46" s="3" t="s">
        <v>39</v>
      </c>
      <c r="D46" s="5">
        <v>1486741371.3699999</v>
      </c>
      <c r="E46" s="5">
        <v>1385398403.6800001</v>
      </c>
      <c r="F46" s="3">
        <v>0</v>
      </c>
      <c r="G46" s="5">
        <f t="shared" ref="G46:G51" si="17">D46-E46-F46</f>
        <v>101342967.68999982</v>
      </c>
      <c r="H46" s="6">
        <f t="shared" si="15"/>
        <v>0.93183550976548501</v>
      </c>
    </row>
    <row r="47" spans="1:8" x14ac:dyDescent="0.2">
      <c r="C47" s="3" t="s">
        <v>40</v>
      </c>
      <c r="D47" s="5">
        <v>625989744.60000002</v>
      </c>
      <c r="E47" s="5">
        <v>642411110.39999998</v>
      </c>
      <c r="F47" s="5">
        <v>245554.15</v>
      </c>
      <c r="G47" s="5">
        <f t="shared" si="17"/>
        <v>-16666919.949999953</v>
      </c>
      <c r="H47" s="6">
        <f t="shared" si="15"/>
        <v>1.026624908944235</v>
      </c>
    </row>
    <row r="48" spans="1:8" x14ac:dyDescent="0.2">
      <c r="C48" s="3" t="s">
        <v>41</v>
      </c>
      <c r="D48" s="5">
        <v>44590205.520000003</v>
      </c>
      <c r="E48" s="5">
        <v>34713767.960000001</v>
      </c>
      <c r="F48" s="5">
        <v>2026700.47</v>
      </c>
      <c r="G48" s="5">
        <f t="shared" si="17"/>
        <v>7849737.0900000026</v>
      </c>
      <c r="H48" s="6">
        <f t="shared" si="15"/>
        <v>0.82395826620536283</v>
      </c>
    </row>
    <row r="49" spans="1:8" x14ac:dyDescent="0.2">
      <c r="C49" s="3" t="s">
        <v>43</v>
      </c>
      <c r="D49" s="5">
        <v>132751403.44</v>
      </c>
      <c r="E49" s="5">
        <v>58550138.030000001</v>
      </c>
      <c r="F49" s="5">
        <v>41052933.409999996</v>
      </c>
      <c r="G49" s="5">
        <f t="shared" si="17"/>
        <v>33148332</v>
      </c>
      <c r="H49" s="6">
        <f t="shared" si="15"/>
        <v>0.75029769071343833</v>
      </c>
    </row>
    <row r="50" spans="1:8" x14ac:dyDescent="0.2">
      <c r="C50" s="3" t="s">
        <v>44</v>
      </c>
      <c r="D50" s="5">
        <v>142094249.91</v>
      </c>
      <c r="E50" s="5">
        <v>105161593.27</v>
      </c>
      <c r="F50" s="5">
        <v>737776.5</v>
      </c>
      <c r="G50" s="5">
        <f t="shared" si="17"/>
        <v>36194880.140000001</v>
      </c>
      <c r="H50" s="6">
        <f t="shared" si="15"/>
        <v>0.74527554659723949</v>
      </c>
    </row>
    <row r="51" spans="1:8" x14ac:dyDescent="0.2">
      <c r="C51" s="3" t="s">
        <v>46</v>
      </c>
      <c r="D51" s="5">
        <v>266317444.72</v>
      </c>
      <c r="E51" s="3">
        <v>0</v>
      </c>
      <c r="F51" s="3">
        <v>0</v>
      </c>
      <c r="G51" s="5">
        <f t="shared" si="17"/>
        <v>266317444.72</v>
      </c>
      <c r="H51" s="6">
        <f t="shared" si="15"/>
        <v>0</v>
      </c>
    </row>
    <row r="52" spans="1:8" s="8" customFormat="1" x14ac:dyDescent="0.2">
      <c r="A52" s="7"/>
      <c r="C52" s="8" t="s">
        <v>16</v>
      </c>
      <c r="D52" s="9">
        <f>SUM(D46:D51)</f>
        <v>2698484419.5599995</v>
      </c>
      <c r="E52" s="9">
        <f t="shared" ref="E52:G52" si="18">SUM(E46:E51)</f>
        <v>2226235013.3400002</v>
      </c>
      <c r="F52" s="9">
        <f t="shared" si="18"/>
        <v>44062964.529999994</v>
      </c>
      <c r="G52" s="9">
        <f t="shared" si="18"/>
        <v>428186441.68999982</v>
      </c>
      <c r="H52" s="10">
        <f t="shared" si="15"/>
        <v>0.8413233596657872</v>
      </c>
    </row>
    <row r="54" spans="1:8" x14ac:dyDescent="0.2">
      <c r="A54" s="4">
        <v>8</v>
      </c>
      <c r="B54" s="3" t="s">
        <v>26</v>
      </c>
      <c r="C54" s="3" t="s">
        <v>39</v>
      </c>
      <c r="D54" s="5">
        <v>243471484.66</v>
      </c>
      <c r="E54" s="5">
        <v>212393629.38</v>
      </c>
      <c r="F54" s="3">
        <v>0</v>
      </c>
      <c r="G54" s="5">
        <f t="shared" ref="G54:G59" si="19">D54-E54-F54</f>
        <v>31077855.280000001</v>
      </c>
      <c r="H54" s="6">
        <f>(E54+F54)/D54</f>
        <v>0.8723552562083432</v>
      </c>
    </row>
    <row r="55" spans="1:8" x14ac:dyDescent="0.2">
      <c r="C55" s="3" t="s">
        <v>40</v>
      </c>
      <c r="D55" s="5">
        <v>496559180.32999998</v>
      </c>
      <c r="E55" s="5">
        <v>235187008.11000001</v>
      </c>
      <c r="F55" s="5">
        <v>154773617.33000001</v>
      </c>
      <c r="G55" s="5">
        <f t="shared" si="19"/>
        <v>106598554.88999996</v>
      </c>
      <c r="H55" s="6">
        <f t="shared" ref="H55:H60" si="20">(E55+F55)/D55</f>
        <v>0.78532557827415983</v>
      </c>
    </row>
    <row r="56" spans="1:8" x14ac:dyDescent="0.2">
      <c r="C56" s="3" t="s">
        <v>41</v>
      </c>
      <c r="D56" s="5">
        <v>155431693.69</v>
      </c>
      <c r="E56" s="5">
        <v>83109656.739999995</v>
      </c>
      <c r="F56" s="5">
        <v>8716071.1799999997</v>
      </c>
      <c r="G56" s="5">
        <f t="shared" si="19"/>
        <v>63605965.770000003</v>
      </c>
      <c r="H56" s="6">
        <f t="shared" si="20"/>
        <v>0.59077866128861323</v>
      </c>
    </row>
    <row r="57" spans="1:8" x14ac:dyDescent="0.2">
      <c r="C57" s="3" t="s">
        <v>43</v>
      </c>
      <c r="D57" s="5">
        <v>847802202.64999998</v>
      </c>
      <c r="E57" s="5">
        <v>190760499.66</v>
      </c>
      <c r="F57" s="5">
        <v>87292355.950000003</v>
      </c>
      <c r="G57" s="5">
        <f t="shared" si="19"/>
        <v>569749347.03999996</v>
      </c>
      <c r="H57" s="6">
        <f t="shared" si="20"/>
        <v>0.32796901770351872</v>
      </c>
    </row>
    <row r="58" spans="1:8" x14ac:dyDescent="0.2">
      <c r="C58" s="3" t="s">
        <v>44</v>
      </c>
      <c r="D58" s="5">
        <v>274798231.93000001</v>
      </c>
      <c r="E58" s="5">
        <v>258852024.24000001</v>
      </c>
      <c r="F58" s="5">
        <v>0</v>
      </c>
      <c r="G58" s="5">
        <f t="shared" si="19"/>
        <v>15946207.689999998</v>
      </c>
      <c r="H58" s="6">
        <f t="shared" si="20"/>
        <v>0.941971214377893</v>
      </c>
    </row>
    <row r="59" spans="1:8" x14ac:dyDescent="0.2">
      <c r="C59" s="3" t="s">
        <v>46</v>
      </c>
      <c r="D59" s="5">
        <v>4889270761.8299999</v>
      </c>
      <c r="E59" s="3">
        <v>0</v>
      </c>
      <c r="F59" s="3">
        <v>0</v>
      </c>
      <c r="G59" s="5">
        <f t="shared" si="19"/>
        <v>4889270761.8299999</v>
      </c>
      <c r="H59" s="6">
        <f t="shared" si="20"/>
        <v>0</v>
      </c>
    </row>
    <row r="60" spans="1:8" s="8" customFormat="1" x14ac:dyDescent="0.2">
      <c r="A60" s="7"/>
      <c r="C60" s="8" t="s">
        <v>16</v>
      </c>
      <c r="D60" s="9">
        <f>SUM(D54:D59)</f>
        <v>6907333555.0900002</v>
      </c>
      <c r="E60" s="9">
        <f t="shared" ref="E60:G60" si="21">SUM(E54:E59)</f>
        <v>980302818.13</v>
      </c>
      <c r="F60" s="9">
        <f t="shared" si="21"/>
        <v>250782044.46000004</v>
      </c>
      <c r="G60" s="9">
        <f t="shared" si="21"/>
        <v>5676248692.5</v>
      </c>
      <c r="H60" s="10">
        <f t="shared" si="20"/>
        <v>0.17822866852619507</v>
      </c>
    </row>
    <row r="62" spans="1:8" ht="22.5" x14ac:dyDescent="0.2">
      <c r="A62" s="4">
        <v>9</v>
      </c>
      <c r="B62" s="20" t="s">
        <v>27</v>
      </c>
      <c r="C62" s="3" t="s">
        <v>39</v>
      </c>
      <c r="D62" s="5">
        <v>1529913853.8499999</v>
      </c>
      <c r="E62" s="5">
        <v>1164916953.1099999</v>
      </c>
      <c r="F62" s="3">
        <v>0</v>
      </c>
      <c r="G62" s="5">
        <f t="shared" ref="G62:G66" si="22">D62-E62-F62</f>
        <v>364996900.74000001</v>
      </c>
      <c r="H62" s="6">
        <f>(E62+F62)/D62</f>
        <v>0.76142650135398671</v>
      </c>
    </row>
    <row r="63" spans="1:8" x14ac:dyDescent="0.2">
      <c r="C63" s="3" t="s">
        <v>40</v>
      </c>
      <c r="D63" s="5">
        <v>1810829063.4100001</v>
      </c>
      <c r="E63" s="5">
        <v>701063363.88999999</v>
      </c>
      <c r="F63" s="5">
        <v>268455667.77999997</v>
      </c>
      <c r="G63" s="5">
        <f t="shared" si="22"/>
        <v>841310031.74000001</v>
      </c>
      <c r="H63" s="6">
        <f t="shared" ref="H63:H73" si="23">(E63+F63)/D63</f>
        <v>0.53540063568688467</v>
      </c>
    </row>
    <row r="64" spans="1:8" x14ac:dyDescent="0.2">
      <c r="C64" s="3" t="s">
        <v>41</v>
      </c>
      <c r="D64" s="5">
        <v>828745565.75999999</v>
      </c>
      <c r="E64" s="5">
        <v>408811176.35000002</v>
      </c>
      <c r="F64" s="5">
        <v>302708900.16000003</v>
      </c>
      <c r="G64" s="5">
        <f t="shared" si="22"/>
        <v>117225489.24999994</v>
      </c>
      <c r="H64" s="6">
        <f t="shared" si="23"/>
        <v>0.85855068902540854</v>
      </c>
    </row>
    <row r="65" spans="1:8" x14ac:dyDescent="0.2">
      <c r="C65" s="3" t="s">
        <v>43</v>
      </c>
      <c r="D65" s="5">
        <v>2989972200.6700001</v>
      </c>
      <c r="E65" s="5">
        <v>969746609.37</v>
      </c>
      <c r="F65" s="5">
        <v>683022778.07000005</v>
      </c>
      <c r="G65" s="5">
        <f t="shared" si="22"/>
        <v>1337202813.23</v>
      </c>
      <c r="H65" s="6">
        <f t="shared" si="23"/>
        <v>0.55277082076871609</v>
      </c>
    </row>
    <row r="66" spans="1:8" x14ac:dyDescent="0.2">
      <c r="C66" s="3" t="s">
        <v>44</v>
      </c>
      <c r="D66" s="5">
        <v>838429890.39999998</v>
      </c>
      <c r="E66" s="5">
        <v>699926176.19000006</v>
      </c>
      <c r="F66" s="3">
        <v>0</v>
      </c>
      <c r="G66" s="5">
        <f t="shared" si="22"/>
        <v>138503714.20999992</v>
      </c>
      <c r="H66" s="6">
        <f t="shared" si="23"/>
        <v>0.83480584865131391</v>
      </c>
    </row>
    <row r="67" spans="1:8" s="8" customFormat="1" x14ac:dyDescent="0.2">
      <c r="A67" s="7"/>
      <c r="C67" s="8" t="s">
        <v>16</v>
      </c>
      <c r="D67" s="9">
        <f>SUM(D62:D66)</f>
        <v>7997890574.0900002</v>
      </c>
      <c r="E67" s="9">
        <f>SUM(E62:E66)</f>
        <v>3944464278.9099998</v>
      </c>
      <c r="F67" s="9">
        <f>SUM(F62:F66)</f>
        <v>1254187346.0100002</v>
      </c>
      <c r="G67" s="9">
        <f>SUM(G62:G66)</f>
        <v>2799238949.1700001</v>
      </c>
      <c r="H67" s="10">
        <f t="shared" si="23"/>
        <v>0.65000284472027836</v>
      </c>
    </row>
    <row r="69" spans="1:8" ht="22.5" x14ac:dyDescent="0.2">
      <c r="A69" s="4">
        <v>10</v>
      </c>
      <c r="B69" s="20" t="s">
        <v>28</v>
      </c>
      <c r="C69" s="3" t="s">
        <v>40</v>
      </c>
      <c r="D69" s="5">
        <v>222038464.58000001</v>
      </c>
      <c r="E69" s="5">
        <v>15307898.75</v>
      </c>
      <c r="F69" s="5">
        <v>158456267.08000001</v>
      </c>
      <c r="G69" s="5">
        <f t="shared" ref="G69:G70" si="24">D69-E69-F69</f>
        <v>48274298.75</v>
      </c>
      <c r="H69" s="6">
        <f t="shared" si="23"/>
        <v>0.78258587384256173</v>
      </c>
    </row>
    <row r="70" spans="1:8" x14ac:dyDescent="0.2">
      <c r="C70" s="3" t="s">
        <v>43</v>
      </c>
      <c r="D70" s="5">
        <v>4038608039.7199998</v>
      </c>
      <c r="E70" s="5">
        <v>1135749889.03</v>
      </c>
      <c r="F70" s="5">
        <v>2575495104.6100001</v>
      </c>
      <c r="G70" s="5">
        <f t="shared" si="24"/>
        <v>327363046.07999945</v>
      </c>
      <c r="H70" s="6">
        <f t="shared" si="23"/>
        <v>0.91894161481867997</v>
      </c>
    </row>
    <row r="71" spans="1:8" s="8" customFormat="1" x14ac:dyDescent="0.2">
      <c r="A71" s="7"/>
      <c r="C71" s="8" t="s">
        <v>16</v>
      </c>
      <c r="D71" s="9">
        <f>SUM(D69:D70)</f>
        <v>4260646504.2999997</v>
      </c>
      <c r="E71" s="9">
        <f t="shared" ref="E71:G71" si="25">SUM(E69:E70)</f>
        <v>1151057787.78</v>
      </c>
      <c r="F71" s="9">
        <f t="shared" si="25"/>
        <v>2733951371.6900001</v>
      </c>
      <c r="G71" s="9">
        <f t="shared" si="25"/>
        <v>375637344.82999945</v>
      </c>
      <c r="H71" s="10">
        <f t="shared" si="23"/>
        <v>0.91183559949155779</v>
      </c>
    </row>
    <row r="73" spans="1:8" s="8" customFormat="1" x14ac:dyDescent="0.2">
      <c r="A73" s="33" t="s">
        <v>30</v>
      </c>
      <c r="B73" s="33"/>
      <c r="C73" s="33"/>
      <c r="D73" s="14">
        <f>D10+D18+D24+D27+D36+D44+D52+D60+D67+D71</f>
        <v>299824875097.41003</v>
      </c>
      <c r="E73" s="14">
        <f>E10+E18+E24+E27+E36+E44+E52+E60+E67+E71</f>
        <v>237649636667.08005</v>
      </c>
      <c r="F73" s="14">
        <f>F10+F18+F24+F27+F36+F44+F52+F60+F67+F71</f>
        <v>19922896626.399998</v>
      </c>
      <c r="G73" s="14">
        <f>G10+G18+G24+G27+G36+G44+G52+G60+G67+G71</f>
        <v>42252341803.930023</v>
      </c>
      <c r="H73" s="15">
        <f t="shared" si="23"/>
        <v>0.85907659666262637</v>
      </c>
    </row>
  </sheetData>
  <mergeCells count="2">
    <mergeCell ref="A73:C73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D26" sqref="D26"/>
    </sheetView>
  </sheetViews>
  <sheetFormatPr baseColWidth="10" defaultRowHeight="11.25" x14ac:dyDescent="0.2"/>
  <cols>
    <col min="1" max="1" width="11.42578125" style="3"/>
    <col min="2" max="2" width="33.42578125" style="3" customWidth="1"/>
    <col min="3" max="4" width="14.7109375" style="3" customWidth="1"/>
    <col min="5" max="5" width="13.85546875" style="3" customWidth="1"/>
    <col min="6" max="6" width="14.7109375" style="3" customWidth="1"/>
    <col min="7" max="7" width="9.140625" style="3" customWidth="1"/>
    <col min="8" max="16384" width="11.42578125" style="3"/>
  </cols>
  <sheetData>
    <row r="3" spans="2:7" ht="33.75" x14ac:dyDescent="0.2">
      <c r="B3" s="24" t="s">
        <v>1</v>
      </c>
      <c r="C3" s="24" t="s">
        <v>2</v>
      </c>
      <c r="D3" s="24" t="s">
        <v>35</v>
      </c>
      <c r="E3" s="24" t="s">
        <v>36</v>
      </c>
      <c r="F3" s="24" t="s">
        <v>37</v>
      </c>
      <c r="G3" s="23" t="s">
        <v>38</v>
      </c>
    </row>
    <row r="4" spans="2:7" x14ac:dyDescent="0.2">
      <c r="B4" s="17" t="s">
        <v>39</v>
      </c>
      <c r="C4" s="27">
        <v>175024771384.94</v>
      </c>
      <c r="D4" s="27">
        <v>171200419821.03</v>
      </c>
      <c r="E4" s="28">
        <v>0</v>
      </c>
      <c r="F4" s="27">
        <f>C4-(D4+E4)</f>
        <v>3824351563.9100037</v>
      </c>
      <c r="G4" s="29">
        <f>(D4+E4)/C4</f>
        <v>0.97814965542506593</v>
      </c>
    </row>
    <row r="5" spans="2:7" x14ac:dyDescent="0.2">
      <c r="B5" s="17" t="s">
        <v>40</v>
      </c>
      <c r="C5" s="18">
        <v>26144135413.650002</v>
      </c>
      <c r="D5" s="18">
        <v>15518077585.860001</v>
      </c>
      <c r="E5" s="18">
        <v>4099605724.9000001</v>
      </c>
      <c r="F5" s="27">
        <f t="shared" ref="F5:F12" si="0">C5-(D5+E5)</f>
        <v>6526452102.8899994</v>
      </c>
      <c r="G5" s="29">
        <f t="shared" ref="G5:G13" si="1">(D5+E5)/C5</f>
        <v>0.75036649712721037</v>
      </c>
    </row>
    <row r="6" spans="2:7" x14ac:dyDescent="0.2">
      <c r="B6" s="17" t="s">
        <v>41</v>
      </c>
      <c r="C6" s="18">
        <v>7878882328.21</v>
      </c>
      <c r="D6" s="18">
        <v>5359586034.3100004</v>
      </c>
      <c r="E6" s="18">
        <v>1559638030.4300001</v>
      </c>
      <c r="F6" s="27">
        <f t="shared" si="0"/>
        <v>959658263.46999931</v>
      </c>
      <c r="G6" s="29">
        <f t="shared" si="1"/>
        <v>0.87819868053696093</v>
      </c>
    </row>
    <row r="7" spans="2:7" x14ac:dyDescent="0.2">
      <c r="B7" s="17" t="s">
        <v>42</v>
      </c>
      <c r="C7" s="18">
        <v>2633359773.48</v>
      </c>
      <c r="D7" s="18">
        <v>2618327306.3800001</v>
      </c>
      <c r="E7" s="30">
        <v>0</v>
      </c>
      <c r="F7" s="27">
        <f t="shared" si="0"/>
        <v>15032467.099999905</v>
      </c>
      <c r="G7" s="29">
        <f t="shared" si="1"/>
        <v>0.99429152550616573</v>
      </c>
    </row>
    <row r="8" spans="2:7" x14ac:dyDescent="0.2">
      <c r="B8" s="17" t="s">
        <v>43</v>
      </c>
      <c r="C8" s="18">
        <v>48008631591.209999</v>
      </c>
      <c r="D8" s="18">
        <v>13987265721.940001</v>
      </c>
      <c r="E8" s="30">
        <v>14255691113.02</v>
      </c>
      <c r="F8" s="27">
        <f t="shared" si="0"/>
        <v>19765674756.25</v>
      </c>
      <c r="G8" s="29">
        <f t="shared" si="1"/>
        <v>0.58828914507388419</v>
      </c>
    </row>
    <row r="9" spans="2:7" x14ac:dyDescent="0.2">
      <c r="B9" s="17" t="s">
        <v>44</v>
      </c>
      <c r="C9" s="18">
        <v>31431366493.119999</v>
      </c>
      <c r="D9" s="18">
        <v>28651967678.630001</v>
      </c>
      <c r="E9" s="18">
        <v>7961758.0499999998</v>
      </c>
      <c r="F9" s="27">
        <f t="shared" si="0"/>
        <v>2771437056.4399986</v>
      </c>
      <c r="G9" s="29">
        <f t="shared" si="1"/>
        <v>0.9118257535176959</v>
      </c>
    </row>
    <row r="10" spans="2:7" x14ac:dyDescent="0.2">
      <c r="B10" s="17" t="s">
        <v>45</v>
      </c>
      <c r="C10" s="18">
        <v>296029106.04000002</v>
      </c>
      <c r="D10" s="18">
        <v>302153805.43000001</v>
      </c>
      <c r="E10" s="18"/>
      <c r="F10" s="27">
        <f t="shared" si="0"/>
        <v>-6124699.3899999857</v>
      </c>
      <c r="G10" s="29">
        <f t="shared" si="1"/>
        <v>1.0206895175678179</v>
      </c>
    </row>
    <row r="11" spans="2:7" x14ac:dyDescent="0.2">
      <c r="B11" s="17" t="s">
        <v>48</v>
      </c>
      <c r="C11" s="18">
        <v>19590981.609999999</v>
      </c>
      <c r="D11" s="18">
        <v>11838713.5</v>
      </c>
      <c r="E11" s="30">
        <v>0</v>
      </c>
      <c r="F11" s="27">
        <f t="shared" si="0"/>
        <v>7752268.1099999994</v>
      </c>
      <c r="G11" s="29">
        <f t="shared" si="1"/>
        <v>0.60429404384500363</v>
      </c>
    </row>
    <row r="12" spans="2:7" x14ac:dyDescent="0.2">
      <c r="B12" s="31" t="s">
        <v>46</v>
      </c>
      <c r="C12" s="27">
        <v>8388108025.1499996</v>
      </c>
      <c r="D12" s="28">
        <v>0</v>
      </c>
      <c r="E12" s="28">
        <v>0</v>
      </c>
      <c r="F12" s="27">
        <f t="shared" si="0"/>
        <v>8388108025.1499996</v>
      </c>
      <c r="G12" s="29">
        <f t="shared" si="1"/>
        <v>0</v>
      </c>
    </row>
    <row r="13" spans="2:7" x14ac:dyDescent="0.2">
      <c r="B13" s="24" t="s">
        <v>16</v>
      </c>
      <c r="C13" s="32">
        <f>SUM(C4:C12)</f>
        <v>299824875097.40997</v>
      </c>
      <c r="D13" s="32">
        <f t="shared" ref="D13:F13" si="2">SUM(D4:D12)</f>
        <v>237649636667.08002</v>
      </c>
      <c r="E13" s="32">
        <f t="shared" si="2"/>
        <v>19922896626.399998</v>
      </c>
      <c r="F13" s="32">
        <f t="shared" si="2"/>
        <v>42252341803.93</v>
      </c>
      <c r="G13" s="26">
        <f t="shared" si="1"/>
        <v>0.85907659666262637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X Seccion</vt:lpstr>
      <vt:lpstr>Ingresos totales</vt:lpstr>
      <vt:lpstr>Egresos X Seccion</vt:lpstr>
      <vt:lpstr>Egresos totales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Soto Arce</dc:creator>
  <cp:lastModifiedBy>Silvia Soto Arce</cp:lastModifiedBy>
  <dcterms:created xsi:type="dcterms:W3CDTF">2015-11-05T19:51:25Z</dcterms:created>
  <dcterms:modified xsi:type="dcterms:W3CDTF">2016-01-29T20:16:39Z</dcterms:modified>
</cp:coreProperties>
</file>