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7715" windowHeight="12015" activeTab="3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definedNames>
    <definedName name="_xlnm.Print_Area" localSheetId="0">'Ingresos X Seccion'!$A$2:$G$57</definedName>
  </definedNames>
  <calcPr calcId="145621"/>
</workbook>
</file>

<file path=xl/calcChain.xml><?xml version="1.0" encoding="utf-8"?>
<calcChain xmlns="http://schemas.openxmlformats.org/spreadsheetml/2006/main">
  <c r="G6" i="2" l="1"/>
  <c r="G55" i="1"/>
  <c r="G51" i="1"/>
  <c r="F51" i="1"/>
  <c r="E42" i="1"/>
  <c r="F39" i="1"/>
  <c r="F21" i="1"/>
  <c r="H72" i="3"/>
  <c r="G70" i="3"/>
  <c r="D70" i="3"/>
  <c r="H69" i="3"/>
  <c r="G69" i="3"/>
  <c r="H66" i="3"/>
  <c r="G66" i="3"/>
  <c r="F61" i="3"/>
  <c r="G47" i="3"/>
  <c r="G48" i="3"/>
  <c r="G49" i="3"/>
  <c r="G50" i="3"/>
  <c r="G51" i="3"/>
  <c r="G52" i="3"/>
  <c r="D53" i="3"/>
  <c r="H52" i="3"/>
  <c r="H49" i="3"/>
  <c r="G42" i="3"/>
  <c r="G43" i="3"/>
  <c r="G41" i="3"/>
  <c r="H40" i="3"/>
  <c r="G40" i="3"/>
  <c r="D44" i="3"/>
  <c r="F23" i="3"/>
  <c r="G17" i="3"/>
  <c r="G18" i="3"/>
  <c r="G16" i="3"/>
  <c r="H15" i="3"/>
  <c r="G15" i="3"/>
  <c r="D19" i="3"/>
  <c r="F55" i="1" l="1"/>
  <c r="F4" i="1"/>
  <c r="F6" i="2"/>
  <c r="G7" i="2"/>
  <c r="H73" i="3" l="1"/>
  <c r="F41" i="1"/>
  <c r="F40" i="1"/>
  <c r="E56" i="1"/>
  <c r="F42" i="1" l="1"/>
  <c r="G3" i="3"/>
  <c r="G26" i="1" l="1"/>
  <c r="F25" i="1"/>
  <c r="G31" i="3" l="1"/>
  <c r="G12" i="3"/>
  <c r="E10" i="3"/>
  <c r="F10" i="3"/>
  <c r="D10" i="3"/>
  <c r="G9" i="3"/>
  <c r="H6" i="3"/>
  <c r="G6" i="3"/>
  <c r="G7" i="3"/>
  <c r="H7" i="3"/>
  <c r="D13" i="4" l="1"/>
  <c r="E13" i="4"/>
  <c r="C13" i="4"/>
  <c r="G5" i="4"/>
  <c r="G6" i="4"/>
  <c r="G7" i="4"/>
  <c r="G9" i="4"/>
  <c r="G10" i="4"/>
  <c r="G11" i="4"/>
  <c r="G8" i="4"/>
  <c r="G12" i="4"/>
  <c r="G4" i="4"/>
  <c r="F5" i="4"/>
  <c r="F6" i="4"/>
  <c r="F7" i="4"/>
  <c r="F9" i="4"/>
  <c r="F10" i="4"/>
  <c r="F11" i="4"/>
  <c r="F8" i="4"/>
  <c r="F12" i="4"/>
  <c r="F4" i="4"/>
  <c r="G73" i="3"/>
  <c r="G72" i="3"/>
  <c r="G64" i="3"/>
  <c r="G65" i="3"/>
  <c r="G67" i="3"/>
  <c r="G68" i="3"/>
  <c r="G63" i="3"/>
  <c r="G56" i="3"/>
  <c r="G57" i="3"/>
  <c r="G58" i="3"/>
  <c r="G59" i="3"/>
  <c r="G60" i="3"/>
  <c r="G55" i="3"/>
  <c r="G46" i="3"/>
  <c r="G53" i="3" s="1"/>
  <c r="G38" i="3"/>
  <c r="G39" i="3"/>
  <c r="G37" i="3"/>
  <c r="G29" i="3"/>
  <c r="G30" i="3"/>
  <c r="G32" i="3"/>
  <c r="G33" i="3"/>
  <c r="G34" i="3"/>
  <c r="G28" i="3"/>
  <c r="G25" i="3"/>
  <c r="G26" i="3" s="1"/>
  <c r="G22" i="3"/>
  <c r="G21" i="3"/>
  <c r="G13" i="3"/>
  <c r="G14" i="3"/>
  <c r="G4" i="3"/>
  <c r="G5" i="3"/>
  <c r="G8" i="3"/>
  <c r="E74" i="3"/>
  <c r="F74" i="3"/>
  <c r="D74" i="3"/>
  <c r="H64" i="3"/>
  <c r="H65" i="3"/>
  <c r="H67" i="3"/>
  <c r="H68" i="3"/>
  <c r="H63" i="3"/>
  <c r="E70" i="3"/>
  <c r="F70" i="3"/>
  <c r="E61" i="3"/>
  <c r="D61" i="3"/>
  <c r="H51" i="3"/>
  <c r="H50" i="3"/>
  <c r="H48" i="3"/>
  <c r="H47" i="3"/>
  <c r="H46" i="3"/>
  <c r="H56" i="3"/>
  <c r="H57" i="3"/>
  <c r="H58" i="3"/>
  <c r="H59" i="3"/>
  <c r="H60" i="3"/>
  <c r="H55" i="3"/>
  <c r="E53" i="3"/>
  <c r="F53" i="3"/>
  <c r="E44" i="3"/>
  <c r="F44" i="3"/>
  <c r="H38" i="3"/>
  <c r="H39" i="3"/>
  <c r="H41" i="3"/>
  <c r="H42" i="3"/>
  <c r="H43" i="3"/>
  <c r="H34" i="3"/>
  <c r="H33" i="3"/>
  <c r="H32" i="3"/>
  <c r="H31" i="3"/>
  <c r="H30" i="3"/>
  <c r="H29" i="3"/>
  <c r="H28" i="3"/>
  <c r="H37" i="3"/>
  <c r="E35" i="3"/>
  <c r="F35" i="3"/>
  <c r="D35" i="3"/>
  <c r="H25" i="3"/>
  <c r="E26" i="3"/>
  <c r="F26" i="3"/>
  <c r="D26" i="3"/>
  <c r="H22" i="3"/>
  <c r="H21" i="3"/>
  <c r="E23" i="3"/>
  <c r="D23" i="3"/>
  <c r="H13" i="3"/>
  <c r="H14" i="3"/>
  <c r="H16" i="3"/>
  <c r="H17" i="3"/>
  <c r="H18" i="3"/>
  <c r="H12" i="3"/>
  <c r="E19" i="3"/>
  <c r="F19" i="3"/>
  <c r="H4" i="3"/>
  <c r="H5" i="3"/>
  <c r="H8" i="3"/>
  <c r="H3" i="3"/>
  <c r="G5" i="2"/>
  <c r="G8" i="2"/>
  <c r="G9" i="2"/>
  <c r="G10" i="2"/>
  <c r="G11" i="2"/>
  <c r="G12" i="2"/>
  <c r="G13" i="2"/>
  <c r="G14" i="2"/>
  <c r="G15" i="2"/>
  <c r="G16" i="2"/>
  <c r="G17" i="2"/>
  <c r="G4" i="2"/>
  <c r="F5" i="2"/>
  <c r="F7" i="2"/>
  <c r="F8" i="2"/>
  <c r="F9" i="2"/>
  <c r="F10" i="2"/>
  <c r="F11" i="2"/>
  <c r="F12" i="2"/>
  <c r="F13" i="2"/>
  <c r="F14" i="2"/>
  <c r="F15" i="2"/>
  <c r="F16" i="2"/>
  <c r="F17" i="2"/>
  <c r="F4" i="2"/>
  <c r="E18" i="2"/>
  <c r="D18" i="2"/>
  <c r="F56" i="1"/>
  <c r="F52" i="1"/>
  <c r="F50" i="1"/>
  <c r="F45" i="1"/>
  <c r="F46" i="1"/>
  <c r="F47" i="1"/>
  <c r="F44" i="1"/>
  <c r="F36" i="1"/>
  <c r="F35" i="1"/>
  <c r="F26" i="1"/>
  <c r="F27" i="1"/>
  <c r="F28" i="1"/>
  <c r="F29" i="1"/>
  <c r="F30" i="1"/>
  <c r="F31" i="1"/>
  <c r="F32" i="1"/>
  <c r="F24" i="1"/>
  <c r="F20" i="1"/>
  <c r="F19" i="1"/>
  <c r="F16" i="1"/>
  <c r="F15" i="1"/>
  <c r="F5" i="1"/>
  <c r="F6" i="1"/>
  <c r="F7" i="1"/>
  <c r="F8" i="1"/>
  <c r="F9" i="1"/>
  <c r="F10" i="1"/>
  <c r="F11" i="1"/>
  <c r="F12" i="1"/>
  <c r="F3" i="1"/>
  <c r="D56" i="1"/>
  <c r="G52" i="1"/>
  <c r="G50" i="1"/>
  <c r="E53" i="1"/>
  <c r="D53" i="1"/>
  <c r="G45" i="1"/>
  <c r="G46" i="1"/>
  <c r="G47" i="1"/>
  <c r="G44" i="1"/>
  <c r="E48" i="1"/>
  <c r="D48" i="1"/>
  <c r="G41" i="1"/>
  <c r="G40" i="1"/>
  <c r="D42" i="1"/>
  <c r="G36" i="1"/>
  <c r="G35" i="1"/>
  <c r="E37" i="1"/>
  <c r="D37" i="1"/>
  <c r="G27" i="1"/>
  <c r="G29" i="1"/>
  <c r="G30" i="1"/>
  <c r="G31" i="1"/>
  <c r="G32" i="1"/>
  <c r="G24" i="1"/>
  <c r="E33" i="1"/>
  <c r="D33" i="1"/>
  <c r="G20" i="1"/>
  <c r="E22" i="1"/>
  <c r="D22" i="1"/>
  <c r="G16" i="1"/>
  <c r="G15" i="1"/>
  <c r="G5" i="1"/>
  <c r="G6" i="1"/>
  <c r="G7" i="1"/>
  <c r="G8" i="1"/>
  <c r="G9" i="1"/>
  <c r="G10" i="1"/>
  <c r="G11" i="1"/>
  <c r="G12" i="1"/>
  <c r="G3" i="1"/>
  <c r="E17" i="1"/>
  <c r="D17" i="1"/>
  <c r="E13" i="1"/>
  <c r="D13" i="1"/>
  <c r="G44" i="3" l="1"/>
  <c r="H74" i="3"/>
  <c r="G10" i="3"/>
  <c r="G18" i="2"/>
  <c r="G42" i="1"/>
  <c r="F53" i="1"/>
  <c r="G48" i="1"/>
  <c r="G37" i="1"/>
  <c r="F48" i="1"/>
  <c r="G22" i="1"/>
  <c r="G17" i="1"/>
  <c r="G13" i="1"/>
  <c r="F13" i="1"/>
  <c r="F18" i="2"/>
  <c r="F37" i="1"/>
  <c r="F22" i="1"/>
  <c r="F17" i="1"/>
  <c r="G19" i="3"/>
  <c r="G35" i="3"/>
  <c r="G23" i="3"/>
  <c r="F13" i="4"/>
  <c r="G13" i="4"/>
  <c r="G74" i="3"/>
  <c r="H26" i="3"/>
  <c r="H70" i="3"/>
  <c r="H35" i="3"/>
  <c r="G61" i="3"/>
  <c r="H61" i="3"/>
  <c r="H53" i="3"/>
  <c r="H44" i="3"/>
  <c r="H23" i="3"/>
  <c r="H19" i="3"/>
  <c r="H10" i="3"/>
  <c r="E75" i="3"/>
  <c r="F75" i="3"/>
  <c r="D75" i="3"/>
  <c r="G53" i="1"/>
  <c r="F33" i="1"/>
  <c r="G33" i="1"/>
  <c r="D57" i="1"/>
  <c r="E57" i="1"/>
  <c r="H75" i="3" l="1"/>
  <c r="G75" i="3"/>
  <c r="F57" i="1"/>
  <c r="G57" i="1"/>
</calcChain>
</file>

<file path=xl/sharedStrings.xml><?xml version="1.0" encoding="utf-8"?>
<sst xmlns="http://schemas.openxmlformats.org/spreadsheetml/2006/main" count="184" uniqueCount="52">
  <si>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</si>
  <si>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</si>
  <si>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</si>
  <si>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</si>
  <si>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</si>
  <si>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</si>
  <si>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</si>
  <si>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</si>
  <si>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</si>
  <si>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</si>
  <si>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</si>
  <si>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</si>
  <si>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</si>
  <si>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</si>
  <si>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</si>
  <si>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</si>
  <si>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</si>
  <si>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</si>
  <si>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</si>
  <si>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</si>
  <si>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</si>
  <si>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</si>
  <si>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</si>
  <si>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PROG. POSGRADO FINANCIAMIENTO COMPLEM.</t>
  </si>
  <si>
    <t>FONDOS INTRAPROYECTOS</t>
  </si>
  <si>
    <t>FONDOS DEL SISTEMA (CONARE)</t>
  </si>
  <si>
    <t>PLAN DE MEJORAMIENTO INSTITUCIONAL</t>
  </si>
  <si>
    <t>TOTAL GENERAL</t>
  </si>
  <si>
    <t>CUENTA DE INGRESO</t>
  </si>
  <si>
    <t>TOTAL POR INGRESAR</t>
  </si>
  <si>
    <t>% DE EJECUCIÓN</t>
  </si>
  <si>
    <t>SECCION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</si>
  <si>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</si>
  <si>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</si>
  <si>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</si>
  <si>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</si>
  <si>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</si>
  <si>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</si>
  <si>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</si>
  <si>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</si>
  <si>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</si>
  <si>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</si>
  <si>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</si>
  <si>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</si>
  <si>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</si>
  <si>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</si>
  <si>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</si>
  <si>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</si>
  <si>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</si>
  <si>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INDEMNIZACIONES</t>
  </si>
  <si>
    <t>**</t>
  </si>
  <si>
    <t>TRANSF. CORRIENTES DE INSTITUC. PUB. SERV.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</si>
</sst>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/>
    <xf numFmtId="10" fontId="3" fillId="0" borderId="2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workbookViewId="0">
      <selection activeCell="A2" sqref="A2:G57"/>
    </sheetView>
  </sheetViews>
  <sheetFormatPr baseColWidth="10" defaultRowHeight="11.25" x14ac:dyDescent="0.2"/>
  <cols>
    <col min="1" max="1" width="2.7109375" style="4" customWidth="1"/>
    <col min="2" max="2" width="34.5703125" style="3" customWidth="1"/>
    <col min="3" max="3" width="35.5703125" style="3" customWidth="1"/>
    <col min="4" max="6" width="14.7109375" style="3" bestFit="1" customWidth="1"/>
    <col min="7" max="7" width="8.85546875" style="3" bestFit="1" customWidth="1"/>
    <col min="8" max="8" width="5.28515625" style="3" customWidth="1"/>
    <col min="9" max="16384" width="11.42578125" style="3"/>
  </cols>
  <sheetData>
    <row r="2" spans="1:7" ht="22.5" x14ac:dyDescent="0.2">
      <c r="A2" s="35" t="s">
        <v>0</v>
      </c>
      <c r="B2" s="35"/>
      <c r="C2" s="1" t="s">
        <v>1</v>
      </c>
      <c r="D2" s="1" t="s">
        <v>2</v>
      </c>
      <c r="E2" s="2" t="s">
        <v>3</v>
      </c>
      <c r="F2" s="30" t="s">
        <v>4</v>
      </c>
      <c r="G2" s="2" t="s">
        <v>30</v>
      </c>
    </row>
    <row r="3" spans="1:7" x14ac:dyDescent="0.2">
      <c r="A3" s="4">
        <v>1</v>
      </c>
      <c r="B3" s="3" t="s">
        <v>5</v>
      </c>
      <c r="C3" s="3" t="s">
        <v>6</v>
      </c>
      <c r="D3" s="5">
        <v>200000000</v>
      </c>
      <c r="E3" s="5">
        <v>116748477.78</v>
      </c>
      <c r="F3" s="5">
        <f>D3-E3</f>
        <v>83251522.219999999</v>
      </c>
      <c r="G3" s="6">
        <f>E3/D3</f>
        <v>0.58374238889999996</v>
      </c>
    </row>
    <row r="4" spans="1:7" x14ac:dyDescent="0.2">
      <c r="C4" s="3" t="s">
        <v>49</v>
      </c>
      <c r="D4" s="5">
        <v>100000000</v>
      </c>
      <c r="E4" s="5">
        <v>222713699.15000001</v>
      </c>
      <c r="F4" s="5">
        <f>D4-E4</f>
        <v>-122713699.15000001</v>
      </c>
      <c r="G4" s="33" t="s">
        <v>50</v>
      </c>
    </row>
    <row r="5" spans="1:7" x14ac:dyDescent="0.2">
      <c r="C5" s="3" t="s">
        <v>7</v>
      </c>
      <c r="D5" s="5">
        <v>1145403610</v>
      </c>
      <c r="E5" s="5">
        <v>1193873782.6400001</v>
      </c>
      <c r="F5" s="5">
        <f t="shared" ref="F5:F12" si="0">D5-E5</f>
        <v>-48470172.640000105</v>
      </c>
      <c r="G5" s="6">
        <f t="shared" ref="G5:G13" si="1">E5/D5</f>
        <v>1.0423171118170302</v>
      </c>
    </row>
    <row r="6" spans="1:7" x14ac:dyDescent="0.2">
      <c r="C6" s="3" t="s">
        <v>8</v>
      </c>
      <c r="D6" s="5">
        <v>3250000000</v>
      </c>
      <c r="E6" s="5">
        <v>3236921822.5</v>
      </c>
      <c r="F6" s="5">
        <f t="shared" si="0"/>
        <v>13078177.5</v>
      </c>
      <c r="G6" s="6">
        <f t="shared" si="1"/>
        <v>0.99597594538461542</v>
      </c>
    </row>
    <row r="7" spans="1:7" x14ac:dyDescent="0.2">
      <c r="C7" s="3" t="s">
        <v>9</v>
      </c>
      <c r="D7" s="5">
        <v>4265432000</v>
      </c>
      <c r="E7" s="5">
        <v>4211992165</v>
      </c>
      <c r="F7" s="5">
        <f t="shared" si="0"/>
        <v>53439835</v>
      </c>
      <c r="G7" s="6">
        <f t="shared" si="1"/>
        <v>0.98747141321207321</v>
      </c>
    </row>
    <row r="8" spans="1:7" x14ac:dyDescent="0.2">
      <c r="C8" s="3" t="s">
        <v>10</v>
      </c>
      <c r="D8" s="5">
        <v>360000000</v>
      </c>
      <c r="E8" s="5">
        <v>428039872.41000003</v>
      </c>
      <c r="F8" s="5">
        <f t="shared" si="0"/>
        <v>-68039872.410000026</v>
      </c>
      <c r="G8" s="6">
        <f t="shared" si="1"/>
        <v>1.1889996455833334</v>
      </c>
    </row>
    <row r="9" spans="1:7" x14ac:dyDescent="0.2">
      <c r="C9" s="3" t="s">
        <v>11</v>
      </c>
      <c r="D9" s="5">
        <v>260000000</v>
      </c>
      <c r="E9" s="5">
        <v>210891868.08000001</v>
      </c>
      <c r="F9" s="5">
        <f t="shared" si="0"/>
        <v>49108131.919999987</v>
      </c>
      <c r="G9" s="6">
        <f t="shared" si="1"/>
        <v>0.81112256953846162</v>
      </c>
    </row>
    <row r="10" spans="1:7" x14ac:dyDescent="0.2">
      <c r="C10" s="3" t="s">
        <v>12</v>
      </c>
      <c r="D10" s="5">
        <v>170825065088.38</v>
      </c>
      <c r="E10" s="5">
        <v>171844741530.87</v>
      </c>
      <c r="F10" s="5">
        <f t="shared" si="0"/>
        <v>-1019676442.4899902</v>
      </c>
      <c r="G10" s="6">
        <f t="shared" si="1"/>
        <v>1.0059691266147766</v>
      </c>
    </row>
    <row r="11" spans="1:7" x14ac:dyDescent="0.2">
      <c r="C11" s="3" t="s">
        <v>51</v>
      </c>
      <c r="D11" s="5">
        <v>13000000</v>
      </c>
      <c r="E11" s="5">
        <v>18668082.829999998</v>
      </c>
      <c r="F11" s="5">
        <f t="shared" si="0"/>
        <v>-5668082.8299999982</v>
      </c>
      <c r="G11" s="6">
        <f t="shared" si="1"/>
        <v>1.4360063715384614</v>
      </c>
    </row>
    <row r="12" spans="1:7" x14ac:dyDescent="0.2">
      <c r="C12" s="3" t="s">
        <v>13</v>
      </c>
      <c r="D12" s="5">
        <v>21002305075.77</v>
      </c>
      <c r="E12" s="5">
        <v>21055388950.869999</v>
      </c>
      <c r="F12" s="5">
        <f t="shared" si="0"/>
        <v>-53083875.099998474</v>
      </c>
      <c r="G12" s="6">
        <f t="shared" si="1"/>
        <v>1.0025275261409872</v>
      </c>
    </row>
    <row r="13" spans="1:7" s="8" customFormat="1" x14ac:dyDescent="0.2">
      <c r="A13" s="7"/>
      <c r="C13" s="8" t="s">
        <v>14</v>
      </c>
      <c r="D13" s="9">
        <f>SUM(D3:D12)</f>
        <v>201421205774.14999</v>
      </c>
      <c r="E13" s="9">
        <f>SUM(E3:E12)</f>
        <v>202539980252.12997</v>
      </c>
      <c r="F13" s="9">
        <f>SUM(F3:F12)</f>
        <v>-1118774477.9799891</v>
      </c>
      <c r="G13" s="10">
        <f t="shared" si="1"/>
        <v>1.0055544026443495</v>
      </c>
    </row>
    <row r="14" spans="1:7" ht="8.25" customHeight="1" x14ac:dyDescent="0.2"/>
    <row r="15" spans="1:7" x14ac:dyDescent="0.2">
      <c r="A15" s="4">
        <v>2</v>
      </c>
      <c r="B15" s="3" t="s">
        <v>15</v>
      </c>
      <c r="C15" s="3" t="s">
        <v>7</v>
      </c>
      <c r="D15" s="5">
        <v>3950000000</v>
      </c>
      <c r="E15" s="5">
        <v>3466549785.8200002</v>
      </c>
      <c r="F15" s="5">
        <f>D15-E15</f>
        <v>483450214.17999983</v>
      </c>
      <c r="G15" s="6">
        <f>E15/D15</f>
        <v>0.87760754071392411</v>
      </c>
    </row>
    <row r="16" spans="1:7" x14ac:dyDescent="0.2">
      <c r="C16" s="3" t="s">
        <v>13</v>
      </c>
      <c r="D16" s="5">
        <v>2917358405.52</v>
      </c>
      <c r="E16" s="5">
        <v>2990409897.3299999</v>
      </c>
      <c r="F16" s="5">
        <f>D16-E16</f>
        <v>-73051491.809999943</v>
      </c>
      <c r="G16" s="6">
        <f t="shared" ref="G16:G17" si="2">E16/D16</f>
        <v>1.0250402870184814</v>
      </c>
    </row>
    <row r="17" spans="1:7" s="8" customFormat="1" x14ac:dyDescent="0.2">
      <c r="A17" s="7"/>
      <c r="C17" s="8" t="s">
        <v>14</v>
      </c>
      <c r="D17" s="9">
        <f>SUM(D15:D16)</f>
        <v>6867358405.5200005</v>
      </c>
      <c r="E17" s="9">
        <f>SUM(E15:E16)</f>
        <v>6456959683.1499996</v>
      </c>
      <c r="F17" s="9">
        <f>SUM(F15:F16)</f>
        <v>410398722.36999989</v>
      </c>
      <c r="G17" s="10">
        <f t="shared" si="2"/>
        <v>0.94023921599313631</v>
      </c>
    </row>
    <row r="18" spans="1:7" ht="7.5" customHeight="1" x14ac:dyDescent="0.2"/>
    <row r="19" spans="1:7" x14ac:dyDescent="0.2">
      <c r="A19" s="4">
        <v>4</v>
      </c>
      <c r="B19" s="3" t="s">
        <v>16</v>
      </c>
      <c r="C19" s="3" t="s">
        <v>8</v>
      </c>
      <c r="D19" s="5">
        <v>0</v>
      </c>
      <c r="E19" s="5">
        <v>13314843.1</v>
      </c>
      <c r="F19" s="5">
        <f>D19-E19</f>
        <v>-13314843.1</v>
      </c>
      <c r="G19" s="33" t="s">
        <v>50</v>
      </c>
    </row>
    <row r="20" spans="1:7" x14ac:dyDescent="0.2">
      <c r="C20" s="3" t="s">
        <v>17</v>
      </c>
      <c r="D20" s="5">
        <v>88100000</v>
      </c>
      <c r="E20" s="5">
        <v>168935817.24000001</v>
      </c>
      <c r="F20" s="5">
        <f>D20-E20</f>
        <v>-80835817.24000001</v>
      </c>
      <c r="G20" s="6">
        <f t="shared" ref="G20:G22" si="3">E20/D20</f>
        <v>1.9175461661748014</v>
      </c>
    </row>
    <row r="21" spans="1:7" x14ac:dyDescent="0.2">
      <c r="C21" s="3" t="s">
        <v>13</v>
      </c>
      <c r="D21" s="5">
        <v>0</v>
      </c>
      <c r="E21" s="5">
        <v>133918586.43000001</v>
      </c>
      <c r="F21" s="5">
        <f>D21-E21</f>
        <v>-133918586.43000001</v>
      </c>
      <c r="G21" s="33" t="s">
        <v>50</v>
      </c>
    </row>
    <row r="22" spans="1:7" s="8" customFormat="1" x14ac:dyDescent="0.2">
      <c r="A22" s="7"/>
      <c r="C22" s="8" t="s">
        <v>14</v>
      </c>
      <c r="D22" s="9">
        <f>SUM(D19:D20)</f>
        <v>88100000</v>
      </c>
      <c r="E22" s="9">
        <f t="shared" ref="E22:F22" si="4">SUM(E19:E20)</f>
        <v>182250660.34</v>
      </c>
      <c r="F22" s="9">
        <f t="shared" si="4"/>
        <v>-94150660.340000004</v>
      </c>
      <c r="G22" s="10">
        <f t="shared" si="3"/>
        <v>2.0686794590238367</v>
      </c>
    </row>
    <row r="23" spans="1:7" ht="8.25" customHeight="1" x14ac:dyDescent="0.2"/>
    <row r="24" spans="1:7" x14ac:dyDescent="0.2">
      <c r="A24" s="4">
        <v>5</v>
      </c>
      <c r="B24" s="3" t="s">
        <v>18</v>
      </c>
      <c r="C24" s="3" t="s">
        <v>19</v>
      </c>
      <c r="D24" s="5">
        <v>460000000</v>
      </c>
      <c r="E24" s="5">
        <v>411115915.72000003</v>
      </c>
      <c r="F24" s="5">
        <f>D24+-E24</f>
        <v>48884084.279999971</v>
      </c>
      <c r="G24" s="6">
        <f>E24/D24</f>
        <v>0.89373025156521746</v>
      </c>
    </row>
    <row r="25" spans="1:7" x14ac:dyDescent="0.2">
      <c r="C25" s="3" t="s">
        <v>7</v>
      </c>
      <c r="D25" s="5">
        <v>7140000000</v>
      </c>
      <c r="E25" s="5">
        <v>7672166799.1099997</v>
      </c>
      <c r="F25" s="5">
        <f>D25-E25</f>
        <v>-532166799.10999966</v>
      </c>
      <c r="G25" s="6"/>
    </row>
    <row r="26" spans="1:7" x14ac:dyDescent="0.2">
      <c r="C26" s="3" t="s">
        <v>8</v>
      </c>
      <c r="D26" s="5">
        <v>10000000</v>
      </c>
      <c r="E26" s="5">
        <v>66308768.270000003</v>
      </c>
      <c r="F26" s="5">
        <f t="shared" ref="F26:F32" si="5">D26+-E26</f>
        <v>-56308768.270000003</v>
      </c>
      <c r="G26" s="6">
        <f t="shared" ref="G26" si="6">E26/D26</f>
        <v>6.6308768270000007</v>
      </c>
    </row>
    <row r="27" spans="1:7" x14ac:dyDescent="0.2">
      <c r="C27" s="3" t="s">
        <v>9</v>
      </c>
      <c r="D27" s="5">
        <v>30000000</v>
      </c>
      <c r="E27" s="5">
        <v>41762365</v>
      </c>
      <c r="F27" s="5">
        <f t="shared" si="5"/>
        <v>-11762365</v>
      </c>
      <c r="G27" s="6">
        <f t="shared" ref="G27:G33" si="7">E27/D27</f>
        <v>1.3920788333333334</v>
      </c>
    </row>
    <row r="28" spans="1:7" x14ac:dyDescent="0.2">
      <c r="C28" s="3" t="s">
        <v>11</v>
      </c>
      <c r="D28" s="5">
        <v>5000000</v>
      </c>
      <c r="E28" s="5">
        <v>4015988.6</v>
      </c>
      <c r="F28" s="5">
        <f t="shared" si="5"/>
        <v>984011.39999999991</v>
      </c>
      <c r="G28" s="6">
        <v>0</v>
      </c>
    </row>
    <row r="29" spans="1:7" x14ac:dyDescent="0.2">
      <c r="C29" s="3" t="s">
        <v>12</v>
      </c>
      <c r="D29" s="5">
        <v>4616920552.8699999</v>
      </c>
      <c r="E29" s="5">
        <v>4968744163.8500004</v>
      </c>
      <c r="F29" s="5">
        <f t="shared" si="5"/>
        <v>-351823610.9800005</v>
      </c>
      <c r="G29" s="6">
        <f t="shared" si="7"/>
        <v>1.0762030896895762</v>
      </c>
    </row>
    <row r="30" spans="1:7" x14ac:dyDescent="0.2">
      <c r="C30" s="3" t="s">
        <v>20</v>
      </c>
      <c r="D30" s="5">
        <v>100000000</v>
      </c>
      <c r="E30" s="5">
        <v>61068910.700000003</v>
      </c>
      <c r="F30" s="5">
        <f t="shared" si="5"/>
        <v>38931089.299999997</v>
      </c>
      <c r="G30" s="6">
        <f t="shared" si="7"/>
        <v>0.61068910700000001</v>
      </c>
    </row>
    <row r="31" spans="1:7" x14ac:dyDescent="0.2">
      <c r="C31" s="3" t="s">
        <v>21</v>
      </c>
      <c r="D31" s="5">
        <v>400000000</v>
      </c>
      <c r="E31" s="5">
        <v>360319554.91000003</v>
      </c>
      <c r="F31" s="5">
        <f t="shared" si="5"/>
        <v>39680445.089999974</v>
      </c>
      <c r="G31" s="6">
        <f t="shared" si="7"/>
        <v>0.90079888727500002</v>
      </c>
    </row>
    <row r="32" spans="1:7" x14ac:dyDescent="0.2">
      <c r="C32" s="3" t="s">
        <v>13</v>
      </c>
      <c r="D32" s="5">
        <v>8274934077.7799997</v>
      </c>
      <c r="E32" s="5">
        <v>8409482466.75</v>
      </c>
      <c r="F32" s="5">
        <f t="shared" si="5"/>
        <v>-134548388.97000027</v>
      </c>
      <c r="G32" s="6">
        <f t="shared" si="7"/>
        <v>1.0162597535769249</v>
      </c>
    </row>
    <row r="33" spans="1:7" s="8" customFormat="1" x14ac:dyDescent="0.2">
      <c r="A33" s="7"/>
      <c r="C33" s="8" t="s">
        <v>14</v>
      </c>
      <c r="D33" s="9">
        <f>SUM(D24:D32)</f>
        <v>21036854630.649998</v>
      </c>
      <c r="E33" s="9">
        <f>SUM(E24:E32)</f>
        <v>21994984932.910004</v>
      </c>
      <c r="F33" s="9">
        <f>SUM(F24:F32)</f>
        <v>-958130302.26000047</v>
      </c>
      <c r="G33" s="10">
        <f t="shared" si="7"/>
        <v>1.0455453212508319</v>
      </c>
    </row>
    <row r="34" spans="1:7" ht="7.5" customHeight="1" x14ac:dyDescent="0.2"/>
    <row r="35" spans="1:7" x14ac:dyDescent="0.2">
      <c r="A35" s="4">
        <v>6</v>
      </c>
      <c r="B35" s="3" t="s">
        <v>22</v>
      </c>
      <c r="C35" s="3" t="s">
        <v>9</v>
      </c>
      <c r="D35" s="5">
        <v>370000000</v>
      </c>
      <c r="E35" s="5">
        <v>398464091.19999999</v>
      </c>
      <c r="F35" s="5">
        <f>D35-E35</f>
        <v>-28464091.199999988</v>
      </c>
      <c r="G35" s="6">
        <f>E35/D35</f>
        <v>1.0769299762162161</v>
      </c>
    </row>
    <row r="36" spans="1:7" x14ac:dyDescent="0.2">
      <c r="C36" s="3" t="s">
        <v>13</v>
      </c>
      <c r="D36" s="5">
        <v>492471455.43000001</v>
      </c>
      <c r="E36" s="5">
        <v>480935856</v>
      </c>
      <c r="F36" s="5">
        <f>D36-E36</f>
        <v>11535599.430000007</v>
      </c>
      <c r="G36" s="6">
        <f t="shared" ref="G36:G37" si="8">E36/D36</f>
        <v>0.97657610547208729</v>
      </c>
    </row>
    <row r="37" spans="1:7" s="8" customFormat="1" x14ac:dyDescent="0.2">
      <c r="A37" s="7"/>
      <c r="C37" s="8" t="s">
        <v>14</v>
      </c>
      <c r="D37" s="9">
        <f>SUM(D35:D36)</f>
        <v>862471455.43000007</v>
      </c>
      <c r="E37" s="9">
        <f t="shared" ref="E37:F37" si="9">SUM(E35:E36)</f>
        <v>879399947.20000005</v>
      </c>
      <c r="F37" s="9">
        <f t="shared" si="9"/>
        <v>-16928491.769999981</v>
      </c>
      <c r="G37" s="10">
        <f t="shared" si="8"/>
        <v>1.0196278864226991</v>
      </c>
    </row>
    <row r="38" spans="1:7" ht="8.25" customHeight="1" x14ac:dyDescent="0.2"/>
    <row r="39" spans="1:7" x14ac:dyDescent="0.2">
      <c r="A39" s="4">
        <v>7</v>
      </c>
      <c r="B39" s="3" t="s">
        <v>23</v>
      </c>
      <c r="C39" s="3" t="s">
        <v>8</v>
      </c>
      <c r="D39" s="5">
        <v>0</v>
      </c>
      <c r="E39" s="5">
        <v>537548.54</v>
      </c>
      <c r="F39" s="5">
        <f t="shared" ref="F39" si="10">D39+-E39</f>
        <v>-537548.54</v>
      </c>
      <c r="G39" s="33" t="s">
        <v>50</v>
      </c>
    </row>
    <row r="40" spans="1:7" x14ac:dyDescent="0.2">
      <c r="C40" s="3" t="s">
        <v>9</v>
      </c>
      <c r="D40" s="5">
        <v>2100000000</v>
      </c>
      <c r="E40" s="5">
        <v>1927020258.9000001</v>
      </c>
      <c r="F40" s="5">
        <f>D40-E40</f>
        <v>172979741.0999999</v>
      </c>
      <c r="G40" s="6">
        <f>E40/D40</f>
        <v>0.91762869471428576</v>
      </c>
    </row>
    <row r="41" spans="1:7" x14ac:dyDescent="0.2">
      <c r="C41" s="3" t="s">
        <v>13</v>
      </c>
      <c r="D41" s="5">
        <v>408985104.5</v>
      </c>
      <c r="E41" s="5">
        <v>392431685.94999999</v>
      </c>
      <c r="F41" s="5">
        <f>D41-E41</f>
        <v>16553418.550000012</v>
      </c>
      <c r="G41" s="6">
        <f>E41/D41</f>
        <v>0.95952561996056751</v>
      </c>
    </row>
    <row r="42" spans="1:7" s="8" customFormat="1" x14ac:dyDescent="0.2">
      <c r="A42" s="7"/>
      <c r="C42" s="8" t="s">
        <v>14</v>
      </c>
      <c r="D42" s="9">
        <f>SUM(D40:D41)</f>
        <v>2508985104.5</v>
      </c>
      <c r="E42" s="9">
        <f>SUM(E39:E41)</f>
        <v>2319989493.3899999</v>
      </c>
      <c r="F42" s="9">
        <f>SUM(F39:F41)</f>
        <v>188995611.10999992</v>
      </c>
      <c r="G42" s="10">
        <f t="shared" ref="G42" si="11">E42/D42</f>
        <v>0.924672485790758</v>
      </c>
    </row>
    <row r="43" spans="1:7" ht="8.25" customHeight="1" x14ac:dyDescent="0.2"/>
    <row r="44" spans="1:7" x14ac:dyDescent="0.2">
      <c r="A44" s="4">
        <v>8</v>
      </c>
      <c r="B44" s="3" t="s">
        <v>24</v>
      </c>
      <c r="C44" s="3" t="s">
        <v>7</v>
      </c>
      <c r="D44" s="5">
        <v>750000000</v>
      </c>
      <c r="E44" s="5">
        <v>774798933.71000004</v>
      </c>
      <c r="F44" s="5">
        <f>D44-E44</f>
        <v>-24798933.710000038</v>
      </c>
      <c r="G44" s="6">
        <f>E44/D44</f>
        <v>1.0330652449466666</v>
      </c>
    </row>
    <row r="45" spans="1:7" x14ac:dyDescent="0.2">
      <c r="C45" s="3" t="s">
        <v>8</v>
      </c>
      <c r="D45" s="5">
        <v>100000000</v>
      </c>
      <c r="E45" s="5">
        <v>71020243.150000006</v>
      </c>
      <c r="F45" s="5">
        <f t="shared" ref="F45:F47" si="12">D45-E45</f>
        <v>28979756.849999994</v>
      </c>
      <c r="G45" s="6">
        <f t="shared" ref="G45:G48" si="13">E45/D45</f>
        <v>0.71020243150000006</v>
      </c>
    </row>
    <row r="46" spans="1:7" x14ac:dyDescent="0.2">
      <c r="C46" s="3" t="s">
        <v>21</v>
      </c>
      <c r="D46" s="5">
        <v>500000000</v>
      </c>
      <c r="E46" s="5">
        <v>623531288.67999995</v>
      </c>
      <c r="F46" s="5">
        <f t="shared" si="12"/>
        <v>-123531288.67999995</v>
      </c>
      <c r="G46" s="6">
        <f t="shared" si="13"/>
        <v>1.2470625773599999</v>
      </c>
    </row>
    <row r="47" spans="1:7" x14ac:dyDescent="0.2">
      <c r="C47" s="3" t="s">
        <v>13</v>
      </c>
      <c r="D47" s="5">
        <v>5115445422.1700001</v>
      </c>
      <c r="E47" s="5">
        <v>4856963465.5299997</v>
      </c>
      <c r="F47" s="5">
        <f t="shared" si="12"/>
        <v>258481956.64000034</v>
      </c>
      <c r="G47" s="6">
        <f t="shared" si="13"/>
        <v>0.94947029333559951</v>
      </c>
    </row>
    <row r="48" spans="1:7" s="8" customFormat="1" x14ac:dyDescent="0.2">
      <c r="A48" s="7"/>
      <c r="C48" s="8" t="s">
        <v>14</v>
      </c>
      <c r="D48" s="9">
        <f>SUM(D44:D47)</f>
        <v>6465445422.1700001</v>
      </c>
      <c r="E48" s="9">
        <f t="shared" ref="E48:F48" si="14">SUM(E44:E47)</f>
        <v>6326313931.0699997</v>
      </c>
      <c r="F48" s="9">
        <f t="shared" si="14"/>
        <v>139131491.10000035</v>
      </c>
      <c r="G48" s="10">
        <f t="shared" si="13"/>
        <v>0.97848075700663739</v>
      </c>
    </row>
    <row r="49" spans="1:7" ht="8.25" customHeight="1" x14ac:dyDescent="0.2"/>
    <row r="50" spans="1:7" x14ac:dyDescent="0.2">
      <c r="A50" s="4">
        <v>9</v>
      </c>
      <c r="B50" s="3" t="s">
        <v>25</v>
      </c>
      <c r="C50" s="3" t="s">
        <v>12</v>
      </c>
      <c r="D50" s="5">
        <v>4482579901.75</v>
      </c>
      <c r="E50" s="5">
        <v>4510977702.4899998</v>
      </c>
      <c r="F50" s="5">
        <f>D50-E50</f>
        <v>-28397800.739999771</v>
      </c>
      <c r="G50" s="6">
        <f>E50/D50</f>
        <v>1.0063351465813053</v>
      </c>
    </row>
    <row r="51" spans="1:7" x14ac:dyDescent="0.2">
      <c r="C51" s="3" t="s">
        <v>51</v>
      </c>
      <c r="D51" s="5">
        <v>81580000</v>
      </c>
      <c r="E51" s="5">
        <v>81580000</v>
      </c>
      <c r="F51" s="5">
        <f t="shared" ref="F51" si="15">D51-E51</f>
        <v>0</v>
      </c>
      <c r="G51" s="6">
        <f t="shared" ref="G51" si="16">E51/D51</f>
        <v>1</v>
      </c>
    </row>
    <row r="52" spans="1:7" x14ac:dyDescent="0.2">
      <c r="C52" s="3" t="s">
        <v>13</v>
      </c>
      <c r="D52" s="5">
        <v>3817845475</v>
      </c>
      <c r="E52" s="5">
        <v>3825886759.8200002</v>
      </c>
      <c r="F52" s="5">
        <f>D52-E52</f>
        <v>-8041284.8200001717</v>
      </c>
      <c r="G52" s="6">
        <f t="shared" ref="G52:G53" si="17">E52/D52</f>
        <v>1.0021062363242976</v>
      </c>
    </row>
    <row r="53" spans="1:7" s="8" customFormat="1" x14ac:dyDescent="0.2">
      <c r="A53" s="7"/>
      <c r="C53" s="8" t="s">
        <v>14</v>
      </c>
      <c r="D53" s="9">
        <f>SUM(D50:D52)</f>
        <v>8382005376.75</v>
      </c>
      <c r="E53" s="9">
        <f t="shared" ref="E53:F53" si="18">SUM(E50:E52)</f>
        <v>8418444462.3099995</v>
      </c>
      <c r="F53" s="9">
        <f t="shared" si="18"/>
        <v>-36439085.559999943</v>
      </c>
      <c r="G53" s="10">
        <f t="shared" si="17"/>
        <v>1.004347299234748</v>
      </c>
    </row>
    <row r="54" spans="1:7" ht="8.25" customHeight="1" x14ac:dyDescent="0.2"/>
    <row r="55" spans="1:7" x14ac:dyDescent="0.2">
      <c r="A55" s="4">
        <v>10</v>
      </c>
      <c r="B55" s="3" t="s">
        <v>26</v>
      </c>
      <c r="C55" s="3" t="s">
        <v>17</v>
      </c>
      <c r="D55" s="5">
        <v>25013000000</v>
      </c>
      <c r="E55" s="5"/>
      <c r="F55" s="5">
        <f t="shared" ref="F55" si="19">D55-E55</f>
        <v>25013000000</v>
      </c>
      <c r="G55" s="6">
        <f>E55/D55</f>
        <v>0</v>
      </c>
    </row>
    <row r="56" spans="1:7" s="8" customFormat="1" x14ac:dyDescent="0.2">
      <c r="A56" s="7"/>
      <c r="C56" s="8" t="s">
        <v>14</v>
      </c>
      <c r="D56" s="9">
        <f>SUM(D55:D55)</f>
        <v>25013000000</v>
      </c>
      <c r="E56" s="9">
        <f>SUM(E55:E55)</f>
        <v>0</v>
      </c>
      <c r="F56" s="9">
        <f>SUM(F55:F55)</f>
        <v>25013000000</v>
      </c>
      <c r="G56" s="6">
        <v>0</v>
      </c>
    </row>
    <row r="57" spans="1:7" s="8" customFormat="1" x14ac:dyDescent="0.2">
      <c r="A57" s="34" t="s">
        <v>27</v>
      </c>
      <c r="B57" s="34"/>
      <c r="C57" s="11"/>
      <c r="D57" s="12">
        <f>D13+D17+D22+D33+D37+D42+D48+D53+D56</f>
        <v>272645426169.16998</v>
      </c>
      <c r="E57" s="12">
        <f>E13+E17+E22+E33+E37+E42+E48+E53+E56</f>
        <v>249118323362.5</v>
      </c>
      <c r="F57" s="12">
        <f>F13+F17+F22+F33+F37+F42+F48+F53+F56</f>
        <v>23527102806.67001</v>
      </c>
      <c r="G57" s="13">
        <f>E57/D57</f>
        <v>0.91370805981512426</v>
      </c>
    </row>
    <row r="59" spans="1:7" x14ac:dyDescent="0.2">
      <c r="E59" s="5"/>
      <c r="F59" s="5"/>
    </row>
    <row r="60" spans="1:7" x14ac:dyDescent="0.2">
      <c r="E60" s="5"/>
      <c r="F60" s="5"/>
    </row>
    <row r="61" spans="1:7" x14ac:dyDescent="0.2">
      <c r="E61" s="5"/>
      <c r="F61" s="5"/>
    </row>
    <row r="62" spans="1:7" x14ac:dyDescent="0.2">
      <c r="E62" s="5"/>
      <c r="F62" s="5"/>
    </row>
  </sheetData>
  <mergeCells count="2">
    <mergeCell ref="A57:B57"/>
    <mergeCell ref="A2:B2"/>
  </mergeCells>
  <pageMargins left="0" right="0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B3" sqref="B3:G18"/>
    </sheetView>
  </sheetViews>
  <sheetFormatPr baseColWidth="10" defaultRowHeight="11.25" x14ac:dyDescent="0.2"/>
  <cols>
    <col min="1" max="1" width="11.42578125" style="3"/>
    <col min="2" max="2" width="9.42578125" style="3" customWidth="1"/>
    <col min="3" max="3" width="37" style="3" bestFit="1" customWidth="1"/>
    <col min="4" max="6" width="14.7109375" style="3" customWidth="1"/>
    <col min="7" max="7" width="9.42578125" style="3" customWidth="1"/>
    <col min="8" max="16384" width="11.42578125" style="3"/>
  </cols>
  <sheetData>
    <row r="3" spans="2:7" ht="22.5" x14ac:dyDescent="0.2">
      <c r="B3" s="21" t="s">
        <v>28</v>
      </c>
      <c r="C3" s="22" t="s">
        <v>1</v>
      </c>
      <c r="D3" s="22" t="s">
        <v>2</v>
      </c>
      <c r="E3" s="21" t="s">
        <v>3</v>
      </c>
      <c r="F3" s="21" t="s">
        <v>29</v>
      </c>
      <c r="G3" s="21" t="s">
        <v>30</v>
      </c>
    </row>
    <row r="4" spans="2:7" x14ac:dyDescent="0.2">
      <c r="B4" s="14">
        <v>1</v>
      </c>
      <c r="C4" s="15" t="s">
        <v>19</v>
      </c>
      <c r="D4" s="16">
        <v>460000000</v>
      </c>
      <c r="E4" s="16">
        <v>411115915.72000003</v>
      </c>
      <c r="F4" s="16">
        <f>D4-E4</f>
        <v>48884084.279999971</v>
      </c>
      <c r="G4" s="17">
        <f>E4/D4</f>
        <v>0.89373025156521746</v>
      </c>
    </row>
    <row r="5" spans="2:7" x14ac:dyDescent="0.2">
      <c r="B5" s="14">
        <v>2</v>
      </c>
      <c r="C5" s="15" t="s">
        <v>6</v>
      </c>
      <c r="D5" s="16">
        <v>200000000</v>
      </c>
      <c r="E5" s="16">
        <v>116748477.78</v>
      </c>
      <c r="F5" s="16">
        <f t="shared" ref="F5:F17" si="0">D5-E5</f>
        <v>83251522.219999999</v>
      </c>
      <c r="G5" s="17">
        <f t="shared" ref="G5:G17" si="1">E5/D5</f>
        <v>0.58374238889999996</v>
      </c>
    </row>
    <row r="6" spans="2:7" x14ac:dyDescent="0.2">
      <c r="B6" s="14">
        <v>3</v>
      </c>
      <c r="C6" s="15" t="s">
        <v>49</v>
      </c>
      <c r="D6" s="16">
        <v>100000000</v>
      </c>
      <c r="E6" s="16">
        <v>222713699.15000001</v>
      </c>
      <c r="F6" s="16">
        <f>D6-E6</f>
        <v>-122713699.15000001</v>
      </c>
      <c r="G6" s="17">
        <f t="shared" si="1"/>
        <v>2.2271369915000001</v>
      </c>
    </row>
    <row r="7" spans="2:7" x14ac:dyDescent="0.2">
      <c r="B7" s="14">
        <v>4</v>
      </c>
      <c r="C7" s="15" t="s">
        <v>7</v>
      </c>
      <c r="D7" s="16">
        <v>12985403610</v>
      </c>
      <c r="E7" s="16">
        <v>13107389301.280001</v>
      </c>
      <c r="F7" s="16">
        <f t="shared" si="0"/>
        <v>-121985691.28000069</v>
      </c>
      <c r="G7" s="17">
        <f t="shared" si="1"/>
        <v>1.0093940623598376</v>
      </c>
    </row>
    <row r="8" spans="2:7" x14ac:dyDescent="0.2">
      <c r="B8" s="14">
        <v>5</v>
      </c>
      <c r="C8" s="15" t="s">
        <v>8</v>
      </c>
      <c r="D8" s="16">
        <v>3360000000</v>
      </c>
      <c r="E8" s="16">
        <v>3388103225.5599999</v>
      </c>
      <c r="F8" s="16">
        <f t="shared" si="0"/>
        <v>-28103225.559999943</v>
      </c>
      <c r="G8" s="17">
        <f t="shared" si="1"/>
        <v>1.0083640552261905</v>
      </c>
    </row>
    <row r="9" spans="2:7" x14ac:dyDescent="0.2">
      <c r="B9" s="14">
        <v>6</v>
      </c>
      <c r="C9" s="15" t="s">
        <v>46</v>
      </c>
      <c r="D9" s="16">
        <v>6765432000</v>
      </c>
      <c r="E9" s="16">
        <v>6579238880.1000004</v>
      </c>
      <c r="F9" s="16">
        <f t="shared" si="0"/>
        <v>186193119.89999962</v>
      </c>
      <c r="G9" s="17">
        <f t="shared" si="1"/>
        <v>0.97247875377359505</v>
      </c>
    </row>
    <row r="10" spans="2:7" x14ac:dyDescent="0.2">
      <c r="B10" s="14">
        <v>7</v>
      </c>
      <c r="C10" s="15" t="s">
        <v>10</v>
      </c>
      <c r="D10" s="16">
        <v>360000000</v>
      </c>
      <c r="E10" s="16">
        <v>428039872.41000003</v>
      </c>
      <c r="F10" s="16">
        <f t="shared" si="0"/>
        <v>-68039872.410000026</v>
      </c>
      <c r="G10" s="17">
        <f t="shared" si="1"/>
        <v>1.1889996455833334</v>
      </c>
    </row>
    <row r="11" spans="2:7" x14ac:dyDescent="0.2">
      <c r="B11" s="14">
        <v>8</v>
      </c>
      <c r="C11" s="15" t="s">
        <v>11</v>
      </c>
      <c r="D11" s="16">
        <v>265000000</v>
      </c>
      <c r="E11" s="16">
        <v>214907856.68000001</v>
      </c>
      <c r="F11" s="16">
        <f t="shared" si="0"/>
        <v>50092143.319999993</v>
      </c>
      <c r="G11" s="17">
        <f t="shared" si="1"/>
        <v>0.81097304407547177</v>
      </c>
    </row>
    <row r="12" spans="2:7" x14ac:dyDescent="0.2">
      <c r="B12" s="14">
        <v>9</v>
      </c>
      <c r="C12" s="15" t="s">
        <v>12</v>
      </c>
      <c r="D12" s="16">
        <v>179924565543</v>
      </c>
      <c r="E12" s="16">
        <v>181324463397.20999</v>
      </c>
      <c r="F12" s="16">
        <f t="shared" si="0"/>
        <v>-1399897854.2099915</v>
      </c>
      <c r="G12" s="17">
        <f t="shared" si="1"/>
        <v>1.0077804709433933</v>
      </c>
    </row>
    <row r="13" spans="2:7" x14ac:dyDescent="0.2">
      <c r="B13" s="14">
        <v>10</v>
      </c>
      <c r="C13" s="3" t="s">
        <v>51</v>
      </c>
      <c r="D13" s="16">
        <v>94580000</v>
      </c>
      <c r="E13" s="16">
        <v>100248082.83</v>
      </c>
      <c r="F13" s="16">
        <f t="shared" si="0"/>
        <v>-5668082.8299999982</v>
      </c>
      <c r="G13" s="17">
        <f t="shared" si="1"/>
        <v>1.0599289789596109</v>
      </c>
    </row>
    <row r="14" spans="2:7" x14ac:dyDescent="0.2">
      <c r="B14" s="14">
        <v>11</v>
      </c>
      <c r="C14" s="15" t="s">
        <v>47</v>
      </c>
      <c r="D14" s="16">
        <v>100000000</v>
      </c>
      <c r="E14" s="16">
        <v>61068910.700000003</v>
      </c>
      <c r="F14" s="16">
        <f t="shared" si="0"/>
        <v>38931089.299999997</v>
      </c>
      <c r="G14" s="17">
        <f t="shared" si="1"/>
        <v>0.61068910700000001</v>
      </c>
    </row>
    <row r="15" spans="2:7" x14ac:dyDescent="0.2">
      <c r="B15" s="14">
        <v>12</v>
      </c>
      <c r="C15" s="15" t="s">
        <v>48</v>
      </c>
      <c r="D15" s="16">
        <v>900000000</v>
      </c>
      <c r="E15" s="16">
        <v>983850843.59000003</v>
      </c>
      <c r="F15" s="16">
        <f t="shared" si="0"/>
        <v>-83850843.590000033</v>
      </c>
      <c r="G15" s="17">
        <f t="shared" si="1"/>
        <v>1.0931676039888889</v>
      </c>
    </row>
    <row r="16" spans="2:7" x14ac:dyDescent="0.2">
      <c r="B16" s="14">
        <v>14</v>
      </c>
      <c r="C16" s="15" t="s">
        <v>17</v>
      </c>
      <c r="D16" s="16">
        <v>25101100000</v>
      </c>
      <c r="E16" s="16">
        <v>168935817.24000001</v>
      </c>
      <c r="F16" s="16">
        <f t="shared" si="0"/>
        <v>24932164182.759998</v>
      </c>
      <c r="G16" s="17">
        <f t="shared" si="1"/>
        <v>6.730215697320038E-3</v>
      </c>
    </row>
    <row r="17" spans="2:7" x14ac:dyDescent="0.2">
      <c r="B17" s="14">
        <v>15</v>
      </c>
      <c r="C17" s="15" t="s">
        <v>13</v>
      </c>
      <c r="D17" s="16">
        <v>42029345016.169998</v>
      </c>
      <c r="E17" s="16">
        <v>42011499082.25</v>
      </c>
      <c r="F17" s="16">
        <f t="shared" si="0"/>
        <v>17845933.919998169</v>
      </c>
      <c r="G17" s="17">
        <f t="shared" si="1"/>
        <v>0.9995753934801237</v>
      </c>
    </row>
    <row r="18" spans="2:7" x14ac:dyDescent="0.2">
      <c r="B18" s="36" t="s">
        <v>27</v>
      </c>
      <c r="C18" s="36"/>
      <c r="D18" s="23">
        <f>SUM(D4:D17)</f>
        <v>272645426169.16998</v>
      </c>
      <c r="E18" s="23">
        <f t="shared" ref="E18:F18" si="2">SUM(E4:E17)</f>
        <v>249118323362.49997</v>
      </c>
      <c r="F18" s="23">
        <f t="shared" si="2"/>
        <v>23527102806.670006</v>
      </c>
      <c r="G18" s="24">
        <f>E18/D18</f>
        <v>0.91370805981512415</v>
      </c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>
      <selection activeCell="A2" sqref="A2:H75"/>
    </sheetView>
  </sheetViews>
  <sheetFormatPr baseColWidth="10" defaultRowHeight="11.25" x14ac:dyDescent="0.2"/>
  <cols>
    <col min="1" max="1" width="4.28515625" style="4" customWidth="1"/>
    <col min="2" max="2" width="21" style="3" bestFit="1" customWidth="1"/>
    <col min="3" max="3" width="33.42578125" style="3" customWidth="1"/>
    <col min="4" max="5" width="14.7109375" style="3" customWidth="1"/>
    <col min="6" max="6" width="13.85546875" style="3" customWidth="1"/>
    <col min="7" max="7" width="14.7109375" style="3" customWidth="1"/>
    <col min="8" max="8" width="9.42578125" style="3" customWidth="1"/>
    <col min="9" max="16384" width="11.42578125" style="3"/>
  </cols>
  <sheetData>
    <row r="2" spans="1:8" s="7" customFormat="1" ht="22.5" x14ac:dyDescent="0.2">
      <c r="A2" s="34" t="s">
        <v>31</v>
      </c>
      <c r="B2" s="34"/>
      <c r="C2" s="19" t="s">
        <v>1</v>
      </c>
      <c r="D2" s="19" t="s">
        <v>2</v>
      </c>
      <c r="E2" s="19" t="s">
        <v>32</v>
      </c>
      <c r="F2" s="19" t="s">
        <v>33</v>
      </c>
      <c r="G2" s="19" t="s">
        <v>34</v>
      </c>
      <c r="H2" s="20" t="s">
        <v>35</v>
      </c>
    </row>
    <row r="3" spans="1:8" x14ac:dyDescent="0.2">
      <c r="A3" s="4">
        <v>1</v>
      </c>
      <c r="B3" s="3" t="s">
        <v>5</v>
      </c>
      <c r="C3" s="3" t="s">
        <v>36</v>
      </c>
      <c r="D3" s="5">
        <v>134755382147.89</v>
      </c>
      <c r="E3" s="5">
        <v>134278468984.50999</v>
      </c>
      <c r="F3" s="5">
        <v>0</v>
      </c>
      <c r="G3" s="5">
        <f>D3-E3-F3</f>
        <v>476913163.38000488</v>
      </c>
      <c r="H3" s="6">
        <f>(E3+F3)/D3</f>
        <v>0.99646089710274721</v>
      </c>
    </row>
    <row r="4" spans="1:8" x14ac:dyDescent="0.2">
      <c r="C4" s="3" t="s">
        <v>37</v>
      </c>
      <c r="D4" s="5">
        <v>13628838954.84</v>
      </c>
      <c r="E4" s="5">
        <v>9933440774.8099995</v>
      </c>
      <c r="F4" s="5">
        <v>2767531948.5</v>
      </c>
      <c r="G4" s="5">
        <f t="shared" ref="G4:G9" si="0">D4-E4-F4</f>
        <v>927866231.53000069</v>
      </c>
      <c r="H4" s="6">
        <f t="shared" ref="H4:H8" si="1">(E4+F4)/D4</f>
        <v>0.93191890852885251</v>
      </c>
    </row>
    <row r="5" spans="1:8" x14ac:dyDescent="0.2">
      <c r="C5" s="3" t="s">
        <v>38</v>
      </c>
      <c r="D5" s="5">
        <v>4481130968.7299995</v>
      </c>
      <c r="E5" s="5">
        <v>3628990540.29</v>
      </c>
      <c r="F5" s="5">
        <v>619479717.36000001</v>
      </c>
      <c r="G5" s="5">
        <f t="shared" si="0"/>
        <v>232660711.07999957</v>
      </c>
      <c r="H5" s="6">
        <f t="shared" si="1"/>
        <v>0.94807991270428371</v>
      </c>
    </row>
    <row r="6" spans="1:8" x14ac:dyDescent="0.2">
      <c r="C6" s="3" t="s">
        <v>39</v>
      </c>
      <c r="D6" s="5">
        <v>90098499.260000005</v>
      </c>
      <c r="E6" s="5">
        <v>80070267.180000007</v>
      </c>
      <c r="F6" s="5">
        <v>0</v>
      </c>
      <c r="G6" s="5">
        <f t="shared" si="0"/>
        <v>10028232.079999998</v>
      </c>
      <c r="H6" s="6">
        <f t="shared" si="1"/>
        <v>0.88869701313158145</v>
      </c>
    </row>
    <row r="7" spans="1:8" x14ac:dyDescent="0.2">
      <c r="C7" s="3" t="s">
        <v>40</v>
      </c>
      <c r="D7" s="5">
        <v>14303479259.540001</v>
      </c>
      <c r="E7" s="5">
        <v>7390357524.5</v>
      </c>
      <c r="F7" s="5">
        <v>6403127740.7799997</v>
      </c>
      <c r="G7" s="5">
        <f t="shared" si="0"/>
        <v>509993994.26000118</v>
      </c>
      <c r="H7" s="6">
        <f t="shared" si="1"/>
        <v>0.96434475941090692</v>
      </c>
    </row>
    <row r="8" spans="1:8" x14ac:dyDescent="0.2">
      <c r="C8" s="3" t="s">
        <v>41</v>
      </c>
      <c r="D8" s="5">
        <v>20473072181.880001</v>
      </c>
      <c r="E8" s="5">
        <v>19259805747.919998</v>
      </c>
      <c r="F8" s="5">
        <v>83906964.549999997</v>
      </c>
      <c r="G8" s="5">
        <f t="shared" si="0"/>
        <v>1129359469.4100029</v>
      </c>
      <c r="H8" s="5">
        <f t="shared" si="1"/>
        <v>0.94483683448302591</v>
      </c>
    </row>
    <row r="9" spans="1:8" x14ac:dyDescent="0.2">
      <c r="C9" s="3" t="s">
        <v>42</v>
      </c>
      <c r="D9" s="5">
        <v>101063621.5</v>
      </c>
      <c r="E9" s="5">
        <v>91856129.920000002</v>
      </c>
      <c r="F9" s="5">
        <v>0</v>
      </c>
      <c r="G9" s="5">
        <f t="shared" si="0"/>
        <v>9207491.5799999982</v>
      </c>
      <c r="H9" s="5">
        <v>0</v>
      </c>
    </row>
    <row r="10" spans="1:8" s="8" customFormat="1" x14ac:dyDescent="0.2">
      <c r="A10" s="7"/>
      <c r="C10" s="8" t="s">
        <v>14</v>
      </c>
      <c r="D10" s="9">
        <f>SUM(D3:D9)</f>
        <v>187833065633.64005</v>
      </c>
      <c r="E10" s="9">
        <f t="shared" ref="E10:G10" si="2">SUM(E3:E9)</f>
        <v>174662989969.13004</v>
      </c>
      <c r="F10" s="9">
        <f t="shared" si="2"/>
        <v>9874046371.1899986</v>
      </c>
      <c r="G10" s="9">
        <f t="shared" si="2"/>
        <v>3296029293.3200092</v>
      </c>
      <c r="H10" s="10">
        <f>(E10+F10)/D10</f>
        <v>0.98245234787495417</v>
      </c>
    </row>
    <row r="12" spans="1:8" x14ac:dyDescent="0.2">
      <c r="A12" s="4">
        <v>2</v>
      </c>
      <c r="B12" s="3" t="s">
        <v>15</v>
      </c>
      <c r="C12" s="3" t="s">
        <v>36</v>
      </c>
      <c r="D12" s="5">
        <v>2127625359.5799999</v>
      </c>
      <c r="E12" s="5">
        <v>1717641997.3599999</v>
      </c>
      <c r="F12" s="5">
        <v>0</v>
      </c>
      <c r="G12" s="5">
        <f t="shared" ref="G12:G18" si="3">D12-E12-F12</f>
        <v>409983362.22000003</v>
      </c>
      <c r="H12" s="6">
        <f>(E12+F12)/D12</f>
        <v>0.80730472102431983</v>
      </c>
    </row>
    <row r="13" spans="1:8" x14ac:dyDescent="0.2">
      <c r="C13" s="3" t="s">
        <v>37</v>
      </c>
      <c r="D13" s="5">
        <v>1376231750.0999999</v>
      </c>
      <c r="E13" s="5">
        <v>875057352.21000004</v>
      </c>
      <c r="F13" s="5">
        <v>131590307.81</v>
      </c>
      <c r="G13" s="5">
        <f t="shared" si="3"/>
        <v>369584090.07999986</v>
      </c>
      <c r="H13" s="6">
        <f t="shared" ref="H13:H19" si="4">(E13+F13)/D13</f>
        <v>0.73145214092528732</v>
      </c>
    </row>
    <row r="14" spans="1:8" x14ac:dyDescent="0.2">
      <c r="C14" s="3" t="s">
        <v>38</v>
      </c>
      <c r="D14" s="5">
        <v>1329634463.4400001</v>
      </c>
      <c r="E14" s="5">
        <v>756255504.02999997</v>
      </c>
      <c r="F14" s="5">
        <v>94767278.379999995</v>
      </c>
      <c r="G14" s="5">
        <f t="shared" si="3"/>
        <v>478611681.03000009</v>
      </c>
      <c r="H14" s="6">
        <f t="shared" si="4"/>
        <v>0.64004266270915777</v>
      </c>
    </row>
    <row r="15" spans="1:8" x14ac:dyDescent="0.2">
      <c r="C15" s="3" t="s">
        <v>39</v>
      </c>
      <c r="D15" s="5">
        <v>5980107.9699999997</v>
      </c>
      <c r="E15" s="5">
        <v>976300.77</v>
      </c>
      <c r="F15" s="5">
        <v>0</v>
      </c>
      <c r="G15" s="5">
        <f t="shared" si="3"/>
        <v>5003807.1999999993</v>
      </c>
      <c r="H15" s="6">
        <f t="shared" si="4"/>
        <v>0.16325805067362356</v>
      </c>
    </row>
    <row r="16" spans="1:8" x14ac:dyDescent="0.2">
      <c r="C16" s="3" t="s">
        <v>40</v>
      </c>
      <c r="D16" s="5">
        <v>577306675.76999998</v>
      </c>
      <c r="E16" s="5">
        <v>202987354.53</v>
      </c>
      <c r="F16" s="5">
        <v>45622999.460000001</v>
      </c>
      <c r="G16" s="5">
        <f t="shared" si="3"/>
        <v>328696321.78000003</v>
      </c>
      <c r="H16" s="6">
        <f>(E16+F16)/D15</f>
        <v>41.572887184844596</v>
      </c>
    </row>
    <row r="17" spans="1:8" x14ac:dyDescent="0.2">
      <c r="C17" s="3" t="s">
        <v>41</v>
      </c>
      <c r="D17" s="5">
        <v>245484631.50999999</v>
      </c>
      <c r="E17" s="5">
        <v>193004414</v>
      </c>
      <c r="F17" s="5">
        <v>0</v>
      </c>
      <c r="G17" s="5">
        <f t="shared" si="3"/>
        <v>52480217.50999999</v>
      </c>
      <c r="H17" s="6">
        <f>(E17+F17)/D16</f>
        <v>0.33431869420628924</v>
      </c>
    </row>
    <row r="18" spans="1:8" x14ac:dyDescent="0.2">
      <c r="C18" s="3" t="s">
        <v>43</v>
      </c>
      <c r="D18" s="3">
        <v>1205095417.1500001</v>
      </c>
      <c r="E18" s="5">
        <v>0</v>
      </c>
      <c r="F18" s="5">
        <v>0</v>
      </c>
      <c r="G18" s="5">
        <f t="shared" si="3"/>
        <v>1205095417.1500001</v>
      </c>
      <c r="H18" s="6">
        <f>(E18+F18)/D17</f>
        <v>0</v>
      </c>
    </row>
    <row r="19" spans="1:8" s="8" customFormat="1" x14ac:dyDescent="0.2">
      <c r="A19" s="7"/>
      <c r="C19" s="8" t="s">
        <v>14</v>
      </c>
      <c r="D19" s="9">
        <f>SUM(D12:D18)</f>
        <v>6867358405.5200005</v>
      </c>
      <c r="E19" s="9">
        <f t="shared" ref="E19:G19" si="5">SUM(E12:E18)</f>
        <v>3745922922.8999996</v>
      </c>
      <c r="F19" s="9">
        <f t="shared" si="5"/>
        <v>271980585.64999998</v>
      </c>
      <c r="G19" s="9">
        <f t="shared" si="5"/>
        <v>2849454896.9700003</v>
      </c>
      <c r="H19" s="10">
        <f t="shared" si="4"/>
        <v>0.58507263947668708</v>
      </c>
    </row>
    <row r="21" spans="1:8" x14ac:dyDescent="0.2">
      <c r="A21" s="4">
        <v>3</v>
      </c>
      <c r="B21" s="3" t="s">
        <v>44</v>
      </c>
      <c r="C21" s="3" t="s">
        <v>37</v>
      </c>
      <c r="D21" s="5">
        <v>50836634.329999998</v>
      </c>
      <c r="E21" s="5">
        <v>16025604.1</v>
      </c>
      <c r="F21" s="5">
        <v>24667673.329999998</v>
      </c>
      <c r="G21" s="5">
        <f>D21-E21-F21</f>
        <v>10143356.899999999</v>
      </c>
      <c r="H21" s="6">
        <f>(E21+F21)/D21</f>
        <v>0.80047150969602754</v>
      </c>
    </row>
    <row r="22" spans="1:8" x14ac:dyDescent="0.2">
      <c r="C22" s="3" t="s">
        <v>40</v>
      </c>
      <c r="D22" s="5">
        <v>13605797509.280001</v>
      </c>
      <c r="E22" s="5">
        <v>5082105997.6999998</v>
      </c>
      <c r="F22" s="5">
        <v>3759119295.23</v>
      </c>
      <c r="G22" s="5">
        <f>D22-E22-F22</f>
        <v>4764572216.3500004</v>
      </c>
      <c r="H22" s="5">
        <f>(E22+F22)/D22</f>
        <v>0.64981308790607351</v>
      </c>
    </row>
    <row r="23" spans="1:8" s="8" customFormat="1" x14ac:dyDescent="0.2">
      <c r="A23" s="7"/>
      <c r="C23" s="8" t="s">
        <v>14</v>
      </c>
      <c r="D23" s="9">
        <f>SUM(D21:D22)</f>
        <v>13656634143.610001</v>
      </c>
      <c r="E23" s="9">
        <f>SUM(E21:E22)</f>
        <v>5098131601.8000002</v>
      </c>
      <c r="F23" s="9">
        <f>SUM(F21:F22)</f>
        <v>3783786968.5599999</v>
      </c>
      <c r="G23" s="9">
        <f>SUM(G21:G22)</f>
        <v>4774715573.25</v>
      </c>
      <c r="H23" s="10">
        <f t="shared" ref="H23" si="6">(E23+F23)/D23</f>
        <v>0.65037391182628179</v>
      </c>
    </row>
    <row r="25" spans="1:8" x14ac:dyDescent="0.2">
      <c r="A25" s="4">
        <v>4</v>
      </c>
      <c r="B25" s="3" t="s">
        <v>16</v>
      </c>
      <c r="C25" s="3" t="s">
        <v>45</v>
      </c>
      <c r="D25" s="5">
        <v>19605996.899999999</v>
      </c>
      <c r="E25" s="5">
        <v>16939614.699999999</v>
      </c>
      <c r="F25" s="5">
        <v>0</v>
      </c>
      <c r="G25" s="5">
        <f t="shared" ref="G25" si="7">D25-E25-F25</f>
        <v>2666382.1999999993</v>
      </c>
      <c r="H25" s="6">
        <f>(E25+F25)/D25</f>
        <v>0.86400170245870034</v>
      </c>
    </row>
    <row r="26" spans="1:8" s="8" customFormat="1" x14ac:dyDescent="0.2">
      <c r="A26" s="7"/>
      <c r="C26" s="8" t="s">
        <v>14</v>
      </c>
      <c r="D26" s="9">
        <f>SUM(D25)</f>
        <v>19605996.899999999</v>
      </c>
      <c r="E26" s="9">
        <f t="shared" ref="E26:G26" si="8">SUM(E25)</f>
        <v>16939614.699999999</v>
      </c>
      <c r="F26" s="9">
        <f t="shared" si="8"/>
        <v>0</v>
      </c>
      <c r="G26" s="9">
        <f t="shared" si="8"/>
        <v>2666382.1999999993</v>
      </c>
      <c r="H26" s="10">
        <f>(E26+F26)/D26</f>
        <v>0.86400170245870034</v>
      </c>
    </row>
    <row r="28" spans="1:8" x14ac:dyDescent="0.2">
      <c r="A28" s="4">
        <v>5</v>
      </c>
      <c r="B28" s="3" t="s">
        <v>18</v>
      </c>
      <c r="C28" s="3" t="s">
        <v>36</v>
      </c>
      <c r="D28" s="5">
        <v>7651255070.1999998</v>
      </c>
      <c r="E28" s="5">
        <v>7344923522.1199999</v>
      </c>
      <c r="F28" s="5">
        <v>0</v>
      </c>
      <c r="G28" s="5">
        <f t="shared" ref="G28:G34" si="9">D28-E28-F28</f>
        <v>306331548.07999992</v>
      </c>
      <c r="H28" s="6">
        <f t="shared" ref="H28:H35" si="10">(E28+F28)/D28</f>
        <v>0.95996322887298635</v>
      </c>
    </row>
    <row r="29" spans="1:8" x14ac:dyDescent="0.2">
      <c r="C29" s="3" t="s">
        <v>37</v>
      </c>
      <c r="D29" s="5">
        <v>1974732550.54</v>
      </c>
      <c r="E29" s="5">
        <v>1506675727.1900001</v>
      </c>
      <c r="F29" s="5">
        <v>235534460.97999999</v>
      </c>
      <c r="G29" s="5">
        <f t="shared" si="9"/>
        <v>232522362.36999992</v>
      </c>
      <c r="H29" s="6">
        <f t="shared" si="10"/>
        <v>0.88225121305342558</v>
      </c>
    </row>
    <row r="30" spans="1:8" x14ac:dyDescent="0.2">
      <c r="C30" s="3" t="s">
        <v>38</v>
      </c>
      <c r="D30" s="5">
        <v>1684128965.1700001</v>
      </c>
      <c r="E30" s="5">
        <v>1399093600.28</v>
      </c>
      <c r="F30" s="5">
        <v>94514450.609999999</v>
      </c>
      <c r="G30" s="5">
        <f t="shared" si="9"/>
        <v>190520914.28000009</v>
      </c>
      <c r="H30" s="6">
        <f t="shared" si="10"/>
        <v>0.88687272873976808</v>
      </c>
    </row>
    <row r="31" spans="1:8" x14ac:dyDescent="0.2">
      <c r="C31" s="3" t="s">
        <v>39</v>
      </c>
      <c r="D31" s="5">
        <v>56050651.100000001</v>
      </c>
      <c r="E31" s="5">
        <v>33126590.850000001</v>
      </c>
      <c r="F31" s="5">
        <v>0</v>
      </c>
      <c r="G31" s="5">
        <f t="shared" si="9"/>
        <v>22924060.25</v>
      </c>
      <c r="H31" s="6">
        <f t="shared" si="10"/>
        <v>0.59101170459017205</v>
      </c>
    </row>
    <row r="32" spans="1:8" x14ac:dyDescent="0.2">
      <c r="C32" s="3" t="s">
        <v>40</v>
      </c>
      <c r="D32" s="5">
        <v>6980205833.5699997</v>
      </c>
      <c r="E32" s="5">
        <v>2452449636.1999998</v>
      </c>
      <c r="F32" s="5">
        <v>1745524232.79</v>
      </c>
      <c r="G32" s="5">
        <f t="shared" si="9"/>
        <v>2782231964.5799999</v>
      </c>
      <c r="H32" s="6">
        <f t="shared" si="10"/>
        <v>0.60141118601411814</v>
      </c>
    </row>
    <row r="33" spans="1:8" x14ac:dyDescent="0.2">
      <c r="C33" s="3" t="s">
        <v>41</v>
      </c>
      <c r="D33" s="5">
        <v>744731475.63999999</v>
      </c>
      <c r="E33" s="5">
        <v>666989945.60000002</v>
      </c>
      <c r="F33" s="5">
        <v>0</v>
      </c>
      <c r="G33" s="5">
        <f t="shared" si="9"/>
        <v>77741530.039999962</v>
      </c>
      <c r="H33" s="6">
        <f t="shared" si="10"/>
        <v>0.89561132759537088</v>
      </c>
    </row>
    <row r="34" spans="1:8" x14ac:dyDescent="0.2">
      <c r="C34" s="3" t="s">
        <v>43</v>
      </c>
      <c r="D34" s="5">
        <v>1945750084.4300001</v>
      </c>
      <c r="E34" s="5">
        <v>0</v>
      </c>
      <c r="F34" s="5">
        <v>0</v>
      </c>
      <c r="G34" s="5">
        <f t="shared" si="9"/>
        <v>1945750084.4300001</v>
      </c>
      <c r="H34" s="6">
        <f t="shared" si="10"/>
        <v>0</v>
      </c>
    </row>
    <row r="35" spans="1:8" s="8" customFormat="1" x14ac:dyDescent="0.2">
      <c r="A35" s="7"/>
      <c r="C35" s="8" t="s">
        <v>14</v>
      </c>
      <c r="D35" s="9">
        <f>SUM(D28:D34)</f>
        <v>21036854630.650002</v>
      </c>
      <c r="E35" s="9">
        <f t="shared" ref="E35:G35" si="11">SUM(E28:E34)</f>
        <v>13403259022.24</v>
      </c>
      <c r="F35" s="9">
        <f t="shared" si="11"/>
        <v>2075573144.3799999</v>
      </c>
      <c r="G35" s="9">
        <f t="shared" si="11"/>
        <v>5558022464.0299997</v>
      </c>
      <c r="H35" s="10">
        <f t="shared" si="10"/>
        <v>0.7357959371011602</v>
      </c>
    </row>
    <row r="36" spans="1:8" s="32" customFormat="1" x14ac:dyDescent="0.2">
      <c r="A36" s="31"/>
    </row>
    <row r="37" spans="1:8" x14ac:dyDescent="0.2">
      <c r="A37" s="4">
        <v>6</v>
      </c>
      <c r="B37" s="3" t="s">
        <v>22</v>
      </c>
      <c r="C37" s="3" t="s">
        <v>36</v>
      </c>
      <c r="D37" s="5">
        <v>360664629.10000002</v>
      </c>
      <c r="E37" s="5">
        <v>183530614.65000001</v>
      </c>
      <c r="F37" s="5">
        <v>0</v>
      </c>
      <c r="G37" s="5">
        <f t="shared" ref="G37:G43" si="12">D37-E37-F37</f>
        <v>177134014.45000002</v>
      </c>
      <c r="H37" s="6">
        <f>(E37+F37)/D37</f>
        <v>0.50886779529221093</v>
      </c>
    </row>
    <row r="38" spans="1:8" x14ac:dyDescent="0.2">
      <c r="C38" s="3" t="s">
        <v>37</v>
      </c>
      <c r="D38" s="5">
        <v>159148328.41999999</v>
      </c>
      <c r="E38" s="5">
        <v>109266074.03</v>
      </c>
      <c r="F38" s="5">
        <v>9852185</v>
      </c>
      <c r="G38" s="5">
        <f t="shared" si="12"/>
        <v>40030069.389999986</v>
      </c>
      <c r="H38" s="6">
        <f t="shared" ref="H38:H53" si="13">(E38+F38)/D38</f>
        <v>0.7484732024055023</v>
      </c>
    </row>
    <row r="39" spans="1:8" x14ac:dyDescent="0.2">
      <c r="C39" s="3" t="s">
        <v>38</v>
      </c>
      <c r="D39" s="5">
        <v>50432583.420000002</v>
      </c>
      <c r="E39" s="5">
        <v>22555639.350000001</v>
      </c>
      <c r="F39" s="5">
        <v>3810084.61</v>
      </c>
      <c r="G39" s="5">
        <f t="shared" si="12"/>
        <v>24066859.460000001</v>
      </c>
      <c r="H39" s="6">
        <f t="shared" si="13"/>
        <v>0.52279146083847394</v>
      </c>
    </row>
    <row r="40" spans="1:8" x14ac:dyDescent="0.2">
      <c r="C40" s="3" t="s">
        <v>39</v>
      </c>
      <c r="D40" s="5">
        <v>28751.68</v>
      </c>
      <c r="E40" s="5">
        <v>14827.84</v>
      </c>
      <c r="F40" s="5">
        <v>0</v>
      </c>
      <c r="G40" s="5">
        <f t="shared" si="12"/>
        <v>13923.84</v>
      </c>
      <c r="H40" s="6">
        <f t="shared" si="13"/>
        <v>0.51572082048770718</v>
      </c>
    </row>
    <row r="41" spans="1:8" x14ac:dyDescent="0.2">
      <c r="C41" s="3" t="s">
        <v>40</v>
      </c>
      <c r="D41" s="5">
        <v>64655515.109999999</v>
      </c>
      <c r="E41" s="5">
        <v>21094720.449999999</v>
      </c>
      <c r="F41" s="5">
        <v>4157349.54</v>
      </c>
      <c r="G41" s="5">
        <f t="shared" si="12"/>
        <v>39403445.119999997</v>
      </c>
      <c r="H41" s="6">
        <f>(E41+F41)/D40</f>
        <v>878.28154702612153</v>
      </c>
    </row>
    <row r="42" spans="1:8" x14ac:dyDescent="0.2">
      <c r="C42" s="3" t="s">
        <v>41</v>
      </c>
      <c r="D42" s="5">
        <v>105062849.94</v>
      </c>
      <c r="E42" s="5">
        <v>84598101.359999999</v>
      </c>
      <c r="F42" s="5">
        <v>0</v>
      </c>
      <c r="G42" s="5">
        <f t="shared" si="12"/>
        <v>20464748.579999998</v>
      </c>
      <c r="H42" s="6">
        <f>(E42+F42)/D41</f>
        <v>1.3084436991348873</v>
      </c>
    </row>
    <row r="43" spans="1:8" x14ac:dyDescent="0.2">
      <c r="C43" s="3" t="s">
        <v>43</v>
      </c>
      <c r="D43" s="5">
        <v>122478797.76000001</v>
      </c>
      <c r="E43" s="5">
        <v>0</v>
      </c>
      <c r="F43" s="5">
        <v>0</v>
      </c>
      <c r="G43" s="5">
        <f t="shared" si="12"/>
        <v>122478797.76000001</v>
      </c>
      <c r="H43" s="6">
        <f>(E43+F43)/D42</f>
        <v>0</v>
      </c>
    </row>
    <row r="44" spans="1:8" s="8" customFormat="1" x14ac:dyDescent="0.2">
      <c r="A44" s="7"/>
      <c r="C44" s="8" t="s">
        <v>14</v>
      </c>
      <c r="D44" s="9">
        <f>SUM(D37:D43)</f>
        <v>862471455.42999983</v>
      </c>
      <c r="E44" s="9">
        <f t="shared" ref="E44:F44" si="14">SUM(E37:E43)</f>
        <v>421059977.68000001</v>
      </c>
      <c r="F44" s="9">
        <f t="shared" si="14"/>
        <v>17819619.149999999</v>
      </c>
      <c r="G44" s="9">
        <f>SUM(G37:G43)</f>
        <v>423591858.59999996</v>
      </c>
      <c r="H44" s="10">
        <f t="shared" si="13"/>
        <v>0.50886275025900896</v>
      </c>
    </row>
    <row r="46" spans="1:8" ht="22.5" x14ac:dyDescent="0.2">
      <c r="A46" s="4">
        <v>7</v>
      </c>
      <c r="B46" s="18" t="s">
        <v>23</v>
      </c>
      <c r="C46" s="3" t="s">
        <v>36</v>
      </c>
      <c r="D46" s="5">
        <v>1448344645.28</v>
      </c>
      <c r="E46" s="5">
        <v>1131802739.23</v>
      </c>
      <c r="F46" s="5">
        <v>0</v>
      </c>
      <c r="G46" s="5">
        <f t="shared" ref="G46:G52" si="15">D46-E46-F46</f>
        <v>316541906.04999995</v>
      </c>
      <c r="H46" s="6">
        <f t="shared" si="13"/>
        <v>0.78144573041949916</v>
      </c>
    </row>
    <row r="47" spans="1:8" x14ac:dyDescent="0.2">
      <c r="C47" s="3" t="s">
        <v>37</v>
      </c>
      <c r="D47" s="5">
        <v>523049493.12</v>
      </c>
      <c r="E47" s="5">
        <v>544004765.46000004</v>
      </c>
      <c r="F47" s="5">
        <v>2954043.3</v>
      </c>
      <c r="G47" s="5">
        <f t="shared" si="15"/>
        <v>-23909315.640000034</v>
      </c>
      <c r="H47" s="6">
        <f t="shared" si="13"/>
        <v>1.0457113828700617</v>
      </c>
    </row>
    <row r="48" spans="1:8" x14ac:dyDescent="0.2">
      <c r="C48" s="3" t="s">
        <v>38</v>
      </c>
      <c r="D48" s="5">
        <v>49445587.350000001</v>
      </c>
      <c r="E48" s="5">
        <v>26393983.32</v>
      </c>
      <c r="F48" s="5">
        <v>675772.95</v>
      </c>
      <c r="G48" s="5">
        <f t="shared" si="15"/>
        <v>22375831.080000002</v>
      </c>
      <c r="H48" s="6">
        <f t="shared" si="13"/>
        <v>0.54746556206091868</v>
      </c>
    </row>
    <row r="49" spans="1:8" x14ac:dyDescent="0.2">
      <c r="C49" s="3" t="s">
        <v>39</v>
      </c>
      <c r="D49" s="5">
        <v>3440.66</v>
      </c>
      <c r="E49" s="5">
        <v>3440.66</v>
      </c>
      <c r="F49" s="5">
        <v>0</v>
      </c>
      <c r="G49" s="5">
        <f t="shared" si="15"/>
        <v>0</v>
      </c>
      <c r="H49" s="6">
        <f t="shared" ref="H49" si="16">(E49+F49)/D49</f>
        <v>1</v>
      </c>
    </row>
    <row r="50" spans="1:8" x14ac:dyDescent="0.2">
      <c r="C50" s="3" t="s">
        <v>40</v>
      </c>
      <c r="D50" s="5">
        <v>176229905.24000001</v>
      </c>
      <c r="E50" s="5">
        <v>46372988.520000003</v>
      </c>
      <c r="F50" s="5">
        <v>53268482.649999999</v>
      </c>
      <c r="G50" s="5">
        <f t="shared" si="15"/>
        <v>76588434.069999993</v>
      </c>
      <c r="H50" s="6">
        <f t="shared" si="13"/>
        <v>0.56540614394760369</v>
      </c>
    </row>
    <row r="51" spans="1:8" x14ac:dyDescent="0.2">
      <c r="C51" s="3" t="s">
        <v>41</v>
      </c>
      <c r="D51" s="5">
        <v>138019729.86000001</v>
      </c>
      <c r="E51" s="5">
        <v>116853713.04000001</v>
      </c>
      <c r="F51" s="5">
        <v>91701</v>
      </c>
      <c r="G51" s="5">
        <f t="shared" si="15"/>
        <v>21074315.820000008</v>
      </c>
      <c r="H51" s="6">
        <f>(E51+F51)/D51</f>
        <v>0.84730939669729333</v>
      </c>
    </row>
    <row r="52" spans="1:8" x14ac:dyDescent="0.2">
      <c r="C52" s="3" t="s">
        <v>43</v>
      </c>
      <c r="D52" s="5">
        <v>173892302.99000001</v>
      </c>
      <c r="E52" s="5">
        <v>0</v>
      </c>
      <c r="F52" s="5">
        <v>0</v>
      </c>
      <c r="G52" s="5">
        <f t="shared" si="15"/>
        <v>173892302.99000001</v>
      </c>
      <c r="H52" s="6">
        <f>(E52+F52)/D51</f>
        <v>0</v>
      </c>
    </row>
    <row r="53" spans="1:8" s="8" customFormat="1" x14ac:dyDescent="0.2">
      <c r="A53" s="7"/>
      <c r="C53" s="8" t="s">
        <v>14</v>
      </c>
      <c r="D53" s="9">
        <f>SUM(D46:D52)</f>
        <v>2508985104.5</v>
      </c>
      <c r="E53" s="9">
        <f>SUM(E46:E51)</f>
        <v>1865431630.23</v>
      </c>
      <c r="F53" s="9">
        <f>SUM(F46:F51)</f>
        <v>56989999.899999999</v>
      </c>
      <c r="G53" s="9">
        <f>SUM(G46:G52)</f>
        <v>586563474.36999989</v>
      </c>
      <c r="H53" s="10">
        <f t="shared" si="13"/>
        <v>0.76621484387533167</v>
      </c>
    </row>
    <row r="55" spans="1:8" x14ac:dyDescent="0.2">
      <c r="A55" s="4">
        <v>8</v>
      </c>
      <c r="B55" s="3" t="s">
        <v>24</v>
      </c>
      <c r="C55" s="3" t="s">
        <v>36</v>
      </c>
      <c r="D55" s="5">
        <v>257830499.31999999</v>
      </c>
      <c r="E55" s="5">
        <v>188150173.52000001</v>
      </c>
      <c r="F55" s="5">
        <v>0</v>
      </c>
      <c r="G55" s="5">
        <f t="shared" ref="G55:G60" si="17">D55-E55-F55</f>
        <v>69680325.799999982</v>
      </c>
      <c r="H55" s="6">
        <f>(E55+F55)/D55</f>
        <v>0.72974366499008347</v>
      </c>
    </row>
    <row r="56" spans="1:8" x14ac:dyDescent="0.2">
      <c r="C56" s="3" t="s">
        <v>37</v>
      </c>
      <c r="D56" s="5">
        <v>503040813.17000002</v>
      </c>
      <c r="E56" s="5">
        <v>237960352.99000001</v>
      </c>
      <c r="F56" s="5">
        <v>50280984.399999999</v>
      </c>
      <c r="G56" s="5">
        <f t="shared" si="17"/>
        <v>214799475.78</v>
      </c>
      <c r="H56" s="6">
        <f t="shared" ref="H56:H61" si="18">(E56+F56)/D56</f>
        <v>0.5729979155639412</v>
      </c>
    </row>
    <row r="57" spans="1:8" x14ac:dyDescent="0.2">
      <c r="C57" s="3" t="s">
        <v>38</v>
      </c>
      <c r="D57" s="5">
        <v>147967636.62</v>
      </c>
      <c r="E57" s="5">
        <v>51866941.960000001</v>
      </c>
      <c r="F57" s="5">
        <v>22429057.75</v>
      </c>
      <c r="G57" s="5">
        <f t="shared" si="17"/>
        <v>73671636.909999996</v>
      </c>
      <c r="H57" s="6">
        <f t="shared" si="18"/>
        <v>0.50210979513582232</v>
      </c>
    </row>
    <row r="58" spans="1:8" x14ac:dyDescent="0.2">
      <c r="C58" s="3" t="s">
        <v>40</v>
      </c>
      <c r="D58" s="5">
        <v>1479375045.3800001</v>
      </c>
      <c r="E58" s="5">
        <v>353789188.88</v>
      </c>
      <c r="F58" s="5">
        <v>499119095.58999997</v>
      </c>
      <c r="G58" s="5">
        <f t="shared" si="17"/>
        <v>626466760.91000009</v>
      </c>
      <c r="H58" s="6">
        <f t="shared" si="18"/>
        <v>0.5765328319776527</v>
      </c>
    </row>
    <row r="59" spans="1:8" x14ac:dyDescent="0.2">
      <c r="C59" s="3" t="s">
        <v>41</v>
      </c>
      <c r="D59" s="5">
        <v>186075727.28</v>
      </c>
      <c r="E59" s="5">
        <v>149234968.37</v>
      </c>
      <c r="F59" s="5">
        <v>755865</v>
      </c>
      <c r="G59" s="5">
        <f t="shared" si="17"/>
        <v>36084893.909999996</v>
      </c>
      <c r="H59" s="6">
        <f t="shared" si="18"/>
        <v>0.80607414821117018</v>
      </c>
    </row>
    <row r="60" spans="1:8" x14ac:dyDescent="0.2">
      <c r="C60" s="3" t="s">
        <v>43</v>
      </c>
      <c r="D60" s="5">
        <v>3891155700.4000001</v>
      </c>
      <c r="E60" s="5">
        <v>0</v>
      </c>
      <c r="F60" s="5">
        <v>0</v>
      </c>
      <c r="G60" s="5">
        <f t="shared" si="17"/>
        <v>3891155700.4000001</v>
      </c>
      <c r="H60" s="6">
        <f t="shared" si="18"/>
        <v>0</v>
      </c>
    </row>
    <row r="61" spans="1:8" s="8" customFormat="1" x14ac:dyDescent="0.2">
      <c r="A61" s="7"/>
      <c r="C61" s="8" t="s">
        <v>14</v>
      </c>
      <c r="D61" s="9">
        <f>SUM(D55:D60)</f>
        <v>6465445422.1700001</v>
      </c>
      <c r="E61" s="9">
        <f t="shared" ref="E61:G61" si="19">SUM(E55:E60)</f>
        <v>981001625.71999991</v>
      </c>
      <c r="F61" s="9">
        <f>SUM(F55:F60)</f>
        <v>572585002.74000001</v>
      </c>
      <c r="G61" s="9">
        <f t="shared" si="19"/>
        <v>4911858793.71</v>
      </c>
      <c r="H61" s="10">
        <f t="shared" si="18"/>
        <v>0.24029073436035117</v>
      </c>
    </row>
    <row r="63" spans="1:8" ht="22.5" x14ac:dyDescent="0.2">
      <c r="A63" s="4">
        <v>9</v>
      </c>
      <c r="B63" s="18" t="s">
        <v>25</v>
      </c>
      <c r="C63" s="3" t="s">
        <v>36</v>
      </c>
      <c r="D63" s="5">
        <v>1588771665.46</v>
      </c>
      <c r="E63" s="5">
        <v>1246503764.8</v>
      </c>
      <c r="F63" s="5">
        <v>0</v>
      </c>
      <c r="G63" s="5">
        <f t="shared" ref="G63:G69" si="20">D63-E63-F63</f>
        <v>342267900.66000009</v>
      </c>
      <c r="H63" s="6">
        <f>(E63+F63)/D63</f>
        <v>0.78457074222751666</v>
      </c>
    </row>
    <row r="64" spans="1:8" x14ac:dyDescent="0.2">
      <c r="C64" s="3" t="s">
        <v>37</v>
      </c>
      <c r="D64" s="5">
        <v>752366588.08000004</v>
      </c>
      <c r="E64" s="5">
        <v>467202860.64999998</v>
      </c>
      <c r="F64" s="5">
        <v>189053689.93000001</v>
      </c>
      <c r="G64" s="5">
        <f t="shared" si="20"/>
        <v>96110037.50000006</v>
      </c>
      <c r="H64" s="6">
        <f t="shared" ref="H64:H75" si="21">(E64+F64)/D64</f>
        <v>0.87225637206289575</v>
      </c>
    </row>
    <row r="65" spans="1:8" x14ac:dyDescent="0.2">
      <c r="C65" s="3" t="s">
        <v>38</v>
      </c>
      <c r="D65" s="5">
        <v>376271439.98000002</v>
      </c>
      <c r="E65" s="5">
        <v>251412752.47</v>
      </c>
      <c r="F65" s="5">
        <v>70980933</v>
      </c>
      <c r="G65" s="5">
        <f t="shared" si="20"/>
        <v>53877754.51000002</v>
      </c>
      <c r="H65" s="6">
        <f t="shared" si="21"/>
        <v>0.85681146963249788</v>
      </c>
    </row>
    <row r="66" spans="1:8" x14ac:dyDescent="0.2">
      <c r="C66" s="3" t="s">
        <v>39</v>
      </c>
      <c r="D66" s="5">
        <v>845971.5</v>
      </c>
      <c r="E66" s="5">
        <v>845971.5</v>
      </c>
      <c r="F66" s="5">
        <v>0</v>
      </c>
      <c r="G66" s="5">
        <f t="shared" si="20"/>
        <v>0</v>
      </c>
      <c r="H66" s="6">
        <f t="shared" si="21"/>
        <v>1</v>
      </c>
    </row>
    <row r="67" spans="1:8" x14ac:dyDescent="0.2">
      <c r="C67" s="3" t="s">
        <v>40</v>
      </c>
      <c r="D67" s="5">
        <v>4653228433.6099997</v>
      </c>
      <c r="E67" s="5">
        <v>2091679806.6800001</v>
      </c>
      <c r="F67" s="5">
        <v>2082572930.73</v>
      </c>
      <c r="G67" s="5">
        <f t="shared" si="20"/>
        <v>478975696.19999933</v>
      </c>
      <c r="H67" s="6">
        <f t="shared" si="21"/>
        <v>0.89706593969460302</v>
      </c>
    </row>
    <row r="68" spans="1:8" x14ac:dyDescent="0.2">
      <c r="C68" s="3" t="s">
        <v>41</v>
      </c>
      <c r="D68" s="5">
        <v>866532521.12</v>
      </c>
      <c r="E68" s="5">
        <v>824755393.05999994</v>
      </c>
      <c r="F68" s="5">
        <v>0</v>
      </c>
      <c r="G68" s="5">
        <f t="shared" si="20"/>
        <v>41777128.060000062</v>
      </c>
      <c r="H68" s="6">
        <f t="shared" si="21"/>
        <v>0.95178815908028147</v>
      </c>
    </row>
    <row r="69" spans="1:8" x14ac:dyDescent="0.2">
      <c r="C69" s="3" t="s">
        <v>43</v>
      </c>
      <c r="D69" s="5">
        <v>143988757</v>
      </c>
      <c r="E69" s="5">
        <v>0</v>
      </c>
      <c r="F69" s="5">
        <v>0</v>
      </c>
      <c r="G69" s="5">
        <f t="shared" si="20"/>
        <v>143988757</v>
      </c>
      <c r="H69" s="6">
        <f t="shared" si="21"/>
        <v>0</v>
      </c>
    </row>
    <row r="70" spans="1:8" s="8" customFormat="1" x14ac:dyDescent="0.2">
      <c r="A70" s="7"/>
      <c r="C70" s="8" t="s">
        <v>14</v>
      </c>
      <c r="D70" s="9">
        <f>SUM(D63:D69)</f>
        <v>8382005376.749999</v>
      </c>
      <c r="E70" s="9">
        <f>SUM(E63:E68)</f>
        <v>4882400549.1599998</v>
      </c>
      <c r="F70" s="9">
        <f>SUM(F63:F68)</f>
        <v>2342607553.6599998</v>
      </c>
      <c r="G70" s="9">
        <f>SUM(G63:G69)</f>
        <v>1156997273.9299996</v>
      </c>
      <c r="H70" s="10">
        <f t="shared" si="21"/>
        <v>0.86196653164417225</v>
      </c>
    </row>
    <row r="72" spans="1:8" ht="22.5" x14ac:dyDescent="0.2">
      <c r="A72" s="4">
        <v>10</v>
      </c>
      <c r="B72" s="18" t="s">
        <v>26</v>
      </c>
      <c r="C72" s="3" t="s">
        <v>40</v>
      </c>
      <c r="D72" s="5">
        <v>4102132</v>
      </c>
      <c r="E72" s="5">
        <v>0</v>
      </c>
      <c r="F72" s="5">
        <v>0</v>
      </c>
      <c r="G72" s="5">
        <f t="shared" ref="G72:G73" si="22">D72-E72-F72</f>
        <v>4102132</v>
      </c>
      <c r="H72" s="6">
        <f>(E72+F72)/D72</f>
        <v>0</v>
      </c>
    </row>
    <row r="73" spans="1:8" x14ac:dyDescent="0.2">
      <c r="C73" s="3" t="s">
        <v>43</v>
      </c>
      <c r="D73" s="5">
        <v>25008897868</v>
      </c>
      <c r="E73" s="5">
        <v>0</v>
      </c>
      <c r="F73" s="5">
        <v>0</v>
      </c>
      <c r="G73" s="5">
        <f t="shared" si="22"/>
        <v>25008897868</v>
      </c>
      <c r="H73" s="6">
        <f>(E73+F73)/D73</f>
        <v>0</v>
      </c>
    </row>
    <row r="74" spans="1:8" s="8" customFormat="1" x14ac:dyDescent="0.2">
      <c r="A74" s="7"/>
      <c r="C74" s="8" t="s">
        <v>14</v>
      </c>
      <c r="D74" s="9">
        <f>SUM(D72:D73)</f>
        <v>25013000000</v>
      </c>
      <c r="E74" s="9">
        <f t="shared" ref="E74:G74" si="23">SUM(E72:E73)</f>
        <v>0</v>
      </c>
      <c r="F74" s="9">
        <f t="shared" si="23"/>
        <v>0</v>
      </c>
      <c r="G74" s="9">
        <f t="shared" si="23"/>
        <v>25013000000</v>
      </c>
      <c r="H74" s="10">
        <f t="shared" si="21"/>
        <v>0</v>
      </c>
    </row>
    <row r="75" spans="1:8" s="8" customFormat="1" x14ac:dyDescent="0.2">
      <c r="A75" s="34" t="s">
        <v>27</v>
      </c>
      <c r="B75" s="34"/>
      <c r="C75" s="34"/>
      <c r="D75" s="12">
        <f>D10+D19+D23+D26+D35+D44+D53+D61+D70+D74</f>
        <v>272645426169.17001</v>
      </c>
      <c r="E75" s="12">
        <f>E10+E19+E23+E26+E35+E44+E53+E61+E70+E74</f>
        <v>205077136913.56003</v>
      </c>
      <c r="F75" s="12">
        <f>F10+F19+F23+F26+F35+F44+F53+F61+F70+F74</f>
        <v>18995389245.229996</v>
      </c>
      <c r="G75" s="12">
        <f>G10+G19+G23+G26+G35+G44+G53+G61+G70+G74</f>
        <v>48572900010.380005</v>
      </c>
      <c r="H75" s="13">
        <f t="shared" si="21"/>
        <v>0.8218459018628772</v>
      </c>
    </row>
  </sheetData>
  <mergeCells count="2">
    <mergeCell ref="A75:C75"/>
    <mergeCell ref="A2:B2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tabSelected="1" workbookViewId="0">
      <selection activeCell="K19" sqref="K19"/>
    </sheetView>
  </sheetViews>
  <sheetFormatPr baseColWidth="10" defaultRowHeight="11.25" x14ac:dyDescent="0.2"/>
  <cols>
    <col min="1" max="1" width="5.7109375" style="3" customWidth="1"/>
    <col min="2" max="2" width="33.42578125" style="3" customWidth="1"/>
    <col min="3" max="3" width="14.7109375" style="3" customWidth="1"/>
    <col min="4" max="4" width="14.7109375" style="3" bestFit="1" customWidth="1"/>
    <col min="5" max="5" width="13.85546875" style="3" customWidth="1"/>
    <col min="6" max="6" width="14.7109375" style="3" customWidth="1"/>
    <col min="7" max="7" width="9.140625" style="3" customWidth="1"/>
    <col min="8" max="16384" width="11.42578125" style="3"/>
  </cols>
  <sheetData>
    <row r="3" spans="2:7" ht="33.75" x14ac:dyDescent="0.2">
      <c r="B3" s="22" t="s">
        <v>1</v>
      </c>
      <c r="C3" s="22" t="s">
        <v>2</v>
      </c>
      <c r="D3" s="22" t="s">
        <v>32</v>
      </c>
      <c r="E3" s="22" t="s">
        <v>33</v>
      </c>
      <c r="F3" s="22" t="s">
        <v>34</v>
      </c>
      <c r="G3" s="21" t="s">
        <v>35</v>
      </c>
    </row>
    <row r="4" spans="2:7" x14ac:dyDescent="0.2">
      <c r="B4" s="15" t="s">
        <v>36</v>
      </c>
      <c r="C4" s="25">
        <v>148189874016.82999</v>
      </c>
      <c r="D4" s="25">
        <v>146091021796.19</v>
      </c>
      <c r="E4" s="25">
        <v>0</v>
      </c>
      <c r="F4" s="25">
        <f>C4-(D4+E4)</f>
        <v>2098852220.6399841</v>
      </c>
      <c r="G4" s="27">
        <f>(D4+E4)/C4</f>
        <v>0.98583673658834736</v>
      </c>
    </row>
    <row r="5" spans="2:7" x14ac:dyDescent="0.2">
      <c r="B5" s="15" t="s">
        <v>37</v>
      </c>
      <c r="C5" s="16">
        <v>18968245112.599998</v>
      </c>
      <c r="D5" s="16">
        <v>13689633511.440001</v>
      </c>
      <c r="E5" s="16">
        <v>3411465293.25</v>
      </c>
      <c r="F5" s="25">
        <f t="shared" ref="F5:F12" si="0">C5-(D5+E5)</f>
        <v>1867146307.9099979</v>
      </c>
      <c r="G5" s="27">
        <f t="shared" ref="G5:G13" si="1">(D5+E5)/C5</f>
        <v>0.90156462567695772</v>
      </c>
    </row>
    <row r="6" spans="2:7" x14ac:dyDescent="0.2">
      <c r="B6" s="15" t="s">
        <v>38</v>
      </c>
      <c r="C6" s="16">
        <v>8119011644.71</v>
      </c>
      <c r="D6" s="16">
        <v>6136568961.6999998</v>
      </c>
      <c r="E6" s="16">
        <v>906657294.65999997</v>
      </c>
      <c r="F6" s="25">
        <f t="shared" si="0"/>
        <v>1075785388.3500004</v>
      </c>
      <c r="G6" s="27">
        <f t="shared" si="1"/>
        <v>0.86749798677146428</v>
      </c>
    </row>
    <row r="7" spans="2:7" x14ac:dyDescent="0.2">
      <c r="B7" s="15" t="s">
        <v>39</v>
      </c>
      <c r="C7" s="16">
        <v>153007422.16999999</v>
      </c>
      <c r="D7" s="16">
        <v>115037398.8</v>
      </c>
      <c r="E7" s="25">
        <v>0</v>
      </c>
      <c r="F7" s="25">
        <f t="shared" si="0"/>
        <v>37970023.36999999</v>
      </c>
      <c r="G7" s="27">
        <f t="shared" si="1"/>
        <v>0.75184195098840945</v>
      </c>
    </row>
    <row r="8" spans="2:7" x14ac:dyDescent="0.2">
      <c r="B8" s="15" t="s">
        <v>45</v>
      </c>
      <c r="C8" s="16">
        <v>19605996.899999999</v>
      </c>
      <c r="D8" s="16">
        <v>16939614.699999999</v>
      </c>
      <c r="E8" s="25">
        <v>0</v>
      </c>
      <c r="F8" s="25">
        <f>C8-(D8+E8)</f>
        <v>2666382.1999999993</v>
      </c>
      <c r="G8" s="27">
        <f>(D8+E8)/C8</f>
        <v>0.86400170245870034</v>
      </c>
    </row>
    <row r="9" spans="2:7" x14ac:dyDescent="0.2">
      <c r="B9" s="15" t="s">
        <v>40</v>
      </c>
      <c r="C9" s="16">
        <v>41844380309.5</v>
      </c>
      <c r="D9" s="16">
        <v>17640837217.459999</v>
      </c>
      <c r="E9" s="16">
        <v>14592512126.77</v>
      </c>
      <c r="F9" s="25">
        <f t="shared" si="0"/>
        <v>9611030965.2700005</v>
      </c>
      <c r="G9" s="27">
        <f t="shared" si="1"/>
        <v>0.77031489308283552</v>
      </c>
    </row>
    <row r="10" spans="2:7" x14ac:dyDescent="0.2">
      <c r="B10" s="15" t="s">
        <v>41</v>
      </c>
      <c r="C10" s="16">
        <v>22758979117.23</v>
      </c>
      <c r="D10" s="16">
        <v>21295242283.349998</v>
      </c>
      <c r="E10" s="16">
        <v>84754530.549999997</v>
      </c>
      <c r="F10" s="25">
        <f t="shared" si="0"/>
        <v>1378982303.3300018</v>
      </c>
      <c r="G10" s="27">
        <f t="shared" si="1"/>
        <v>0.93940930758682295</v>
      </c>
    </row>
    <row r="11" spans="2:7" x14ac:dyDescent="0.2">
      <c r="B11" s="15" t="s">
        <v>42</v>
      </c>
      <c r="C11" s="16">
        <v>101063621.5</v>
      </c>
      <c r="D11" s="16">
        <v>91856129.920000002</v>
      </c>
      <c r="E11" s="25">
        <v>0</v>
      </c>
      <c r="F11" s="25">
        <f t="shared" si="0"/>
        <v>9207491.5799999982</v>
      </c>
      <c r="G11" s="27">
        <f t="shared" si="1"/>
        <v>0.90889410607554766</v>
      </c>
    </row>
    <row r="12" spans="2:7" x14ac:dyDescent="0.2">
      <c r="B12" s="28" t="s">
        <v>43</v>
      </c>
      <c r="C12" s="25">
        <v>32491258927.73</v>
      </c>
      <c r="D12" s="26">
        <v>0</v>
      </c>
      <c r="E12" s="25">
        <v>0</v>
      </c>
      <c r="F12" s="25">
        <f t="shared" si="0"/>
        <v>32491258927.73</v>
      </c>
      <c r="G12" s="27">
        <f t="shared" si="1"/>
        <v>0</v>
      </c>
    </row>
    <row r="13" spans="2:7" x14ac:dyDescent="0.2">
      <c r="B13" s="22" t="s">
        <v>14</v>
      </c>
      <c r="C13" s="29">
        <f>SUM(C4:C12)</f>
        <v>272645426169.17001</v>
      </c>
      <c r="D13" s="29">
        <f>SUM(D4:D12)</f>
        <v>205077136913.56003</v>
      </c>
      <c r="E13" s="29">
        <f>SUM(E4:E12)</f>
        <v>18995389245.23</v>
      </c>
      <c r="F13" s="29">
        <f>SUM(F4:F12)</f>
        <v>48572900010.379982</v>
      </c>
      <c r="G13" s="24">
        <f t="shared" si="1"/>
        <v>0.8218459018628772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X Seccion</vt:lpstr>
      <vt:lpstr>Ingresos totales</vt:lpstr>
      <vt:lpstr>Egresos X Seccion</vt:lpstr>
      <vt:lpstr>Egresos totales</vt:lpstr>
      <vt:lpstr>'Ingresos X Seccion'!Área_de_impresión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Soto Arce</dc:creator>
  <cp:lastModifiedBy>Silvia Soto Arce</cp:lastModifiedBy>
  <cp:lastPrinted>2017-03-06T17:38:41Z</cp:lastPrinted>
  <dcterms:created xsi:type="dcterms:W3CDTF">2015-11-05T19:51:25Z</dcterms:created>
  <dcterms:modified xsi:type="dcterms:W3CDTF">2017-03-08T17:25:19Z</dcterms:modified>
</cp:coreProperties>
</file>